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 activeTab="1"/>
  </bookViews>
  <sheets>
    <sheet name="реестр (9)" sheetId="1" r:id="rId1"/>
    <sheet name="перечень" sheetId="2" r:id="rId2"/>
    <sheet name="Лист2" sheetId="3" r:id="rId3"/>
  </sheets>
  <definedNames>
    <definedName name="_xlnm._FilterDatabase" localSheetId="1" hidden="1">перечень!$A$14:$H$102</definedName>
    <definedName name="_xlnm._FilterDatabase" localSheetId="0" hidden="1">'реестр (9)'!$A$11:$H$239</definedName>
    <definedName name="_xlnm.Print_Titles" localSheetId="1">перечень!$14:$14</definedName>
    <definedName name="_xlnm.Print_Titles" localSheetId="0">'реестр (9)'!$11:$11</definedName>
    <definedName name="_xlnm.Print_Area" localSheetId="1">перечень!$A$2:$M$102</definedName>
    <definedName name="_xlnm.Print_Area" localSheetId="0">'реестр (9)'!$A$1:$H$245</definedName>
    <definedName name="реестр" localSheetId="1">перечень!$B:$E</definedName>
    <definedName name="реестр" localSheetId="0">'реестр (9)'!$B:$E</definedName>
    <definedName name="РО" localSheetId="1">#REF!</definedName>
    <definedName name="РО" localSheetId="0">#REF!</definedName>
    <definedName name="РО">#REF!</definedName>
    <definedName name="ххх" localSheetId="1">#REF!</definedName>
    <definedName name="ххх" localSheetId="0">#REF!</definedName>
    <definedName name="ххх">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1" i="2"/>
  <c r="I101"/>
  <c r="J101"/>
  <c r="K101"/>
  <c r="H101"/>
  <c r="D25" i="1" l="1"/>
  <c r="E25"/>
  <c r="F25"/>
  <c r="G25"/>
  <c r="C17"/>
  <c r="C18"/>
  <c r="C25" l="1"/>
  <c r="G240" l="1"/>
  <c r="F240"/>
  <c r="E240"/>
  <c r="D240"/>
  <c r="G233"/>
  <c r="F233"/>
  <c r="E233"/>
  <c r="D233"/>
  <c r="G228"/>
  <c r="F228"/>
  <c r="E228"/>
  <c r="D228"/>
  <c r="G221"/>
  <c r="F221"/>
  <c r="E221"/>
  <c r="D221"/>
  <c r="G214"/>
  <c r="F214"/>
  <c r="E214"/>
  <c r="D214"/>
  <c r="G122"/>
  <c r="F122"/>
  <c r="E122"/>
  <c r="D122"/>
  <c r="G114" l="1"/>
  <c r="F114"/>
  <c r="E114"/>
  <c r="D114"/>
  <c r="G102"/>
  <c r="F102"/>
  <c r="E102"/>
  <c r="D102"/>
  <c r="G81"/>
  <c r="F81"/>
  <c r="E81"/>
  <c r="D81"/>
  <c r="G44"/>
  <c r="F44"/>
  <c r="E44"/>
  <c r="D44"/>
  <c r="G33"/>
  <c r="F33"/>
  <c r="E33"/>
  <c r="D33"/>
  <c r="D241"/>
  <c r="G212"/>
  <c r="E212"/>
  <c r="G237"/>
  <c r="F241" l="1"/>
  <c r="E241"/>
  <c r="G241"/>
  <c r="F212" l="1"/>
  <c r="I231"/>
  <c r="I219"/>
  <c r="C231"/>
  <c r="I212" l="1"/>
  <c r="F237"/>
  <c r="E237"/>
  <c r="D237"/>
  <c r="G226"/>
  <c r="F226"/>
  <c r="E226"/>
  <c r="D226"/>
  <c r="C216"/>
  <c r="C221" s="1"/>
  <c r="D212"/>
  <c r="G120"/>
  <c r="F120"/>
  <c r="E120"/>
  <c r="D120"/>
  <c r="G112"/>
  <c r="F112"/>
  <c r="E112"/>
  <c r="D112"/>
  <c r="C116"/>
  <c r="D100"/>
  <c r="G79"/>
  <c r="F79"/>
  <c r="E79"/>
  <c r="D79"/>
  <c r="G42"/>
  <c r="F42"/>
  <c r="E42"/>
  <c r="D42"/>
  <c r="G31"/>
  <c r="F31"/>
  <c r="E31"/>
  <c r="D31"/>
  <c r="G23"/>
  <c r="F23"/>
  <c r="E23"/>
  <c r="D23"/>
  <c r="AL15"/>
  <c r="X15"/>
  <c r="C236"/>
  <c r="C235"/>
  <c r="C230"/>
  <c r="C233" s="1"/>
  <c r="C225"/>
  <c r="C224"/>
  <c r="C223"/>
  <c r="D217"/>
  <c r="E217"/>
  <c r="F217"/>
  <c r="G217"/>
  <c r="D210"/>
  <c r="F210"/>
  <c r="G210"/>
  <c r="D118"/>
  <c r="E118"/>
  <c r="F118"/>
  <c r="G118"/>
  <c r="D110"/>
  <c r="E110"/>
  <c r="F110"/>
  <c r="G110"/>
  <c r="D98"/>
  <c r="E98"/>
  <c r="F98"/>
  <c r="G98"/>
  <c r="D96"/>
  <c r="D77"/>
  <c r="E77"/>
  <c r="F77"/>
  <c r="G77"/>
  <c r="C240" l="1"/>
  <c r="D238"/>
  <c r="C228"/>
  <c r="I31"/>
  <c r="I23"/>
  <c r="I79"/>
  <c r="I120"/>
  <c r="I226"/>
  <c r="I237"/>
  <c r="C237"/>
  <c r="C226"/>
  <c r="I42"/>
  <c r="C42"/>
  <c r="I112"/>
  <c r="G238"/>
  <c r="D40"/>
  <c r="E40"/>
  <c r="F40"/>
  <c r="G40"/>
  <c r="D29"/>
  <c r="E29"/>
  <c r="F29"/>
  <c r="G29"/>
  <c r="D19"/>
  <c r="E19"/>
  <c r="F19"/>
  <c r="G19"/>
  <c r="D13"/>
  <c r="E13"/>
  <c r="F13"/>
  <c r="G13"/>
  <c r="C14"/>
  <c r="C23"/>
  <c r="C20"/>
  <c r="C22"/>
  <c r="C27"/>
  <c r="C28"/>
  <c r="C30"/>
  <c r="C35"/>
  <c r="C36"/>
  <c r="C37"/>
  <c r="C38"/>
  <c r="C39"/>
  <c r="C41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8"/>
  <c r="C83"/>
  <c r="C84"/>
  <c r="C86"/>
  <c r="C87"/>
  <c r="C88"/>
  <c r="C89"/>
  <c r="C90"/>
  <c r="C91"/>
  <c r="C92"/>
  <c r="C93"/>
  <c r="C94"/>
  <c r="C95"/>
  <c r="C97"/>
  <c r="C99"/>
  <c r="C104"/>
  <c r="C105"/>
  <c r="C106"/>
  <c r="C107"/>
  <c r="C108"/>
  <c r="C109"/>
  <c r="C111"/>
  <c r="C117"/>
  <c r="C120" s="1"/>
  <c r="C119"/>
  <c r="C124"/>
  <c r="C125"/>
  <c r="C126"/>
  <c r="C127"/>
  <c r="C128"/>
  <c r="C129"/>
  <c r="C130"/>
  <c r="C131"/>
  <c r="C132"/>
  <c r="C133"/>
  <c r="C134"/>
  <c r="C135"/>
  <c r="C136"/>
  <c r="C137"/>
  <c r="C138"/>
  <c r="C139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1"/>
  <c r="C217"/>
  <c r="C122" l="1"/>
  <c r="C114"/>
  <c r="C33"/>
  <c r="C44"/>
  <c r="C81"/>
  <c r="C31"/>
  <c r="C112"/>
  <c r="C79"/>
  <c r="C19"/>
  <c r="C13"/>
  <c r="D218"/>
  <c r="C98"/>
  <c r="C110"/>
  <c r="C118"/>
  <c r="C77"/>
  <c r="C40"/>
  <c r="C29"/>
  <c r="E100"/>
  <c r="G21"/>
  <c r="F21"/>
  <c r="E21"/>
  <c r="E238" l="1"/>
  <c r="E210"/>
  <c r="G96"/>
  <c r="G218" s="1"/>
  <c r="F96"/>
  <c r="F218" s="1"/>
  <c r="F100"/>
  <c r="F238" s="1"/>
  <c r="E96"/>
  <c r="C85"/>
  <c r="C102" s="1"/>
  <c r="C140"/>
  <c r="C214" s="1"/>
  <c r="C21"/>
  <c r="C241" l="1"/>
  <c r="I100"/>
  <c r="I238"/>
  <c r="C212"/>
  <c r="C238" s="1"/>
  <c r="E218"/>
  <c r="C210"/>
  <c r="C96"/>
  <c r="C218" l="1"/>
</calcChain>
</file>

<file path=xl/sharedStrings.xml><?xml version="1.0" encoding="utf-8"?>
<sst xmlns="http://schemas.openxmlformats.org/spreadsheetml/2006/main" count="598" uniqueCount="384">
  <si>
    <t>№     п/п</t>
  </si>
  <si>
    <t>Адрес многоквартирного дома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</si>
  <si>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</si>
  <si>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</si>
  <si>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Выполнение работ по ремонту, замене, модернизации лифтов, ремонту лифтовых шахт, машинных и блочных помещений</t>
  </si>
  <si>
    <t xml:space="preserve">Оказание услуг и выполнение работ по разработке проектной сметной документации                                          </t>
  </si>
  <si>
    <t xml:space="preserve">Оказание услуг строительного контроля                   </t>
  </si>
  <si>
    <t>единиц</t>
  </si>
  <si>
    <t>рублей</t>
  </si>
  <si>
    <t>Ашинский муниципальный район</t>
  </si>
  <si>
    <t>г. Аша, ул. 40-летия Победы, д. 8</t>
  </si>
  <si>
    <t>г. Аша, ул. Озимина, д. 59</t>
  </si>
  <si>
    <t>г. Аша, ул. Толстого, д. 8</t>
  </si>
  <si>
    <t>Ашинский муниципальный район, итог:</t>
  </si>
  <si>
    <t>Златоустовский городской округ</t>
  </si>
  <si>
    <t>Златоустовский городской округ, итог:</t>
  </si>
  <si>
    <t>Каслинский муниципальный район</t>
  </si>
  <si>
    <t>г. Касли, ул. Ленина, д. 8</t>
  </si>
  <si>
    <t>Каслинский муниципальный район, итог:</t>
  </si>
  <si>
    <t>Копейский городской округ</t>
  </si>
  <si>
    <t>Копейский городской округ, итог:</t>
  </si>
  <si>
    <t>Магнитогорский городской округ</t>
  </si>
  <si>
    <t>Магнитогорский городской округ, итог:</t>
  </si>
  <si>
    <t>Миасский городской округ</t>
  </si>
  <si>
    <t>Миасский городской округ, итог:</t>
  </si>
  <si>
    <t>Озерский городской округ</t>
  </si>
  <si>
    <t>Озерский городской округ, итог:</t>
  </si>
  <si>
    <t>Саткинский муниципальный район</t>
  </si>
  <si>
    <t>г. Бакал, ул. Калинина, д. 8</t>
  </si>
  <si>
    <t>г. Сатка, ул. Свободы, д. 8</t>
  </si>
  <si>
    <t>Саткинский муниципальный район, итог:</t>
  </si>
  <si>
    <t>Трехгорный городской округ</t>
  </si>
  <si>
    <t>Трехгорный городской округ, итог:</t>
  </si>
  <si>
    <t>Троицкий городской округ</t>
  </si>
  <si>
    <t>Троицкий городской округ, итог:</t>
  </si>
  <si>
    <t>Челябинский городской округ</t>
  </si>
  <si>
    <t>Челябинский городской округ, итог:</t>
  </si>
  <si>
    <t>Южноуральский городской округ</t>
  </si>
  <si>
    <t>Южноуральский городской округ, итог:</t>
  </si>
  <si>
    <t>Итого по Челябинской области:</t>
  </si>
  <si>
    <t>г. Златоуст, пр-кт. 30-летия Победы, д. 8А</t>
  </si>
  <si>
    <t>г. Златоуст, пр-кт. Мира, д. 30</t>
  </si>
  <si>
    <t>г. Копейск, пр-кт. Коммунистический, д. 13</t>
  </si>
  <si>
    <t>г. Копейск, пр-кт. Коммунистический, д. 37</t>
  </si>
  <si>
    <t>г. Магнитогорск, пр-кт. Карла Маркса, д. 164</t>
  </si>
  <si>
    <t>г. Магнитогорск, пр-кт. Пушкина, д. 28</t>
  </si>
  <si>
    <t>г. Магнитогорск, пр-кт. Пушкина, д. 32</t>
  </si>
  <si>
    <t>г. Магнитогорск, ул. Ворошилова, д. 35</t>
  </si>
  <si>
    <t>г. Магнитогорск, ул. Рубинштейна, д. 1</t>
  </si>
  <si>
    <t>г. Миасс, пер. Садовый, д. 2</t>
  </si>
  <si>
    <t>г. Миасс, пр-кт. Октября, д. 19</t>
  </si>
  <si>
    <t>г. Миасс, пр-кт. Октября, д. 48</t>
  </si>
  <si>
    <t>г. Миасс, пр-кт. Октября, д. 52</t>
  </si>
  <si>
    <t>г. Миасс, пр-кт. Октября, д. 58</t>
  </si>
  <si>
    <t>г. Миасс, пр-кт. Октября, д. 66</t>
  </si>
  <si>
    <t>г. Миасс, пр-кт. Октября, д. 68</t>
  </si>
  <si>
    <t>г. Миасс, ул. Академика Павлова, д. 30</t>
  </si>
  <si>
    <t>г. Миасс, ул. Академика Павлова, д. 37</t>
  </si>
  <si>
    <t>г. Миасс, ул. Вернадского, д. 5</t>
  </si>
  <si>
    <t>г. Миасс, ул. Вернадского, д. 54</t>
  </si>
  <si>
    <t>г. Миасс, ул. Ветеранов, д. 5</t>
  </si>
  <si>
    <t>г. Миасс, ул. Керченская, д. 40</t>
  </si>
  <si>
    <t>г. Миасс, ул. Керченская, д. 42</t>
  </si>
  <si>
    <t>г. Миасс, ул. Нахимова, д. 14</t>
  </si>
  <si>
    <t>г. Миасс, ул. Нахимова, д. 18</t>
  </si>
  <si>
    <t>г. Миасс, ул. Нахимова, д. 20</t>
  </si>
  <si>
    <t>г. Миасс, ул. Нахимова, д. 22</t>
  </si>
  <si>
    <t>г. Миасс, ул. Олимпийская, д. 6</t>
  </si>
  <si>
    <t>г. Миасс, ул. Севастопольская, д. 45</t>
  </si>
  <si>
    <t>г. Миасс, ул. Севастопольская, д. 47</t>
  </si>
  <si>
    <t>г. Миасс, ул. Степана Разина, д. 1</t>
  </si>
  <si>
    <t>г. Миасс, ул. Степана Разина, д. 10</t>
  </si>
  <si>
    <t>г. Миасс, ул. Степана Разина, д. 1А</t>
  </si>
  <si>
    <t>г. Миасс, ул. Степана Разина, д. 2</t>
  </si>
  <si>
    <t>г. Миасс, ул. Уральских Добровольцев, д. 25</t>
  </si>
  <si>
    <t>г. Миасс, ул. Уральских Добровольцев, д. 3</t>
  </si>
  <si>
    <t>г. Озерск, б-р. Гайдара, д. 6</t>
  </si>
  <si>
    <t>г. Озерск, пр-кт. Карла Маркса, д. 16</t>
  </si>
  <si>
    <t>г. Озерск, пр-кт. Карла Маркса, д. 19</t>
  </si>
  <si>
    <t>г. Озерск, пр-кт. Карла Маркса, д. 25</t>
  </si>
  <si>
    <t>г. Озерск, пр-кт. Карла Маркса, д. 27</t>
  </si>
  <si>
    <t>г. Озерск, пр-кт. Карла Маркса, д. 7</t>
  </si>
  <si>
    <t>г. Озерск, ул. Дзержинского, д. 34</t>
  </si>
  <si>
    <t>г. Озерск, ул. Дзержинского, д. 50</t>
  </si>
  <si>
    <t>г. Озерск, ул. Дзержинского, д. 60</t>
  </si>
  <si>
    <t>г. Озерск, ул. Монтажников, д. 54</t>
  </si>
  <si>
    <t>г. Озерск, ул. Монтажников, д. 58</t>
  </si>
  <si>
    <t>г. Озерск, ул. Монтажников, д. 60</t>
  </si>
  <si>
    <t>г. Озерск, ул. Набережная, д. 25</t>
  </si>
  <si>
    <t>г. Трехгорный, ул. 50 лет Победы, д. 14</t>
  </si>
  <si>
    <t>г. Трехгорный, ул. Кирова, д. 32</t>
  </si>
  <si>
    <t>г. Трехгорный, ул. Маршала Жукова, д. 4</t>
  </si>
  <si>
    <t>г. Трехгорный, ул. Маршала Жукова, д. 5</t>
  </si>
  <si>
    <t>г. Трехгорный, ул. Мира, д. 48</t>
  </si>
  <si>
    <t>г. Трехгорный, ул. Строителей, д. 5</t>
  </si>
  <si>
    <t>г. Челябинск, пер. Мамина, д. 1</t>
  </si>
  <si>
    <t>г. Челябинск, пер. Мамина, д. 1А</t>
  </si>
  <si>
    <t>г. Челябинск, пер. Мамина, д. 1Б</t>
  </si>
  <si>
    <t>г. Челябинск, пер. Мамина, д. 2</t>
  </si>
  <si>
    <t>г. Челябинск, пер. Энергетиков, д. 2</t>
  </si>
  <si>
    <t>г. Челябинск, пр-кт. Комсомольский, д. 28</t>
  </si>
  <si>
    <t>г. Челябинск, пр-кт. Комсомольский, д. 30</t>
  </si>
  <si>
    <t>г. Челябинск, пр-кт. Комсомольский, д. 32</t>
  </si>
  <si>
    <t>г. Челябинск, пр-кт. Ленина, д. 67</t>
  </si>
  <si>
    <t>г. Челябинск, пр-кт. Победы, д. 160А</t>
  </si>
  <si>
    <t>г. Челябинск, пр-кт. Победы, д. 334</t>
  </si>
  <si>
    <t>г. Челябинск, пр-кт. Свердловский, д. 63</t>
  </si>
  <si>
    <t>г. Челябинск, ул. Агалакова, д. 35</t>
  </si>
  <si>
    <t>г. Челябинск, ул. Барбюса, д. 1</t>
  </si>
  <si>
    <t>г. Челябинск, ул. Блюхера, д. 85</t>
  </si>
  <si>
    <t>г. Челябинск, ул. Братьев Кашириных, д. 101</t>
  </si>
  <si>
    <t>г. Челябинск, ул. Вахтангова, д. 2</t>
  </si>
  <si>
    <t>г. Челябинск, ул. Вахтангова, д. 7</t>
  </si>
  <si>
    <t>г. Челябинск, ул. Ворошилова, д. 21</t>
  </si>
  <si>
    <t>г. Челябинск, ул. Ворошилова, д. 57</t>
  </si>
  <si>
    <t>г. Челябинск, ул. Горького, д. 66</t>
  </si>
  <si>
    <t>г. Челябинск, ул. Днепропетровская, д. 4</t>
  </si>
  <si>
    <t>г. Челябинск, ул. Жукова, д. 53</t>
  </si>
  <si>
    <t>г. Челябинск, ул. Захаренко, д. 11А</t>
  </si>
  <si>
    <t>г. Челябинск, ул. Каслинская, д. 19В</t>
  </si>
  <si>
    <t>г. Челябинск, ул. Ковшовой, д. 13</t>
  </si>
  <si>
    <t>г. Челябинск, ул. Комарова, д. 133</t>
  </si>
  <si>
    <t>г. Челябинск, ул. Комарова, д. 133Б</t>
  </si>
  <si>
    <t>г. Челябинск, ул. Комарова, д. 137А</t>
  </si>
  <si>
    <t>г. Челябинск, ул. Коммуны, д. 69</t>
  </si>
  <si>
    <t>г. Челябинск, ул. Котина, д. 3</t>
  </si>
  <si>
    <t>г. Челябинск, ул. Котина, д. 7А</t>
  </si>
  <si>
    <t>г. Челябинск, ул. Куйбышева, д. 37</t>
  </si>
  <si>
    <t>г. Челябинск, ул. Курчатова, д. 27А</t>
  </si>
  <si>
    <t>г. Челябинск, ул. Лобкова, д. 2</t>
  </si>
  <si>
    <t>г. Челябинск, ул. Мамина, д. 21Б</t>
  </si>
  <si>
    <t>г. Челябинск, ул. Марченко, д. 27</t>
  </si>
  <si>
    <t>г. Челябинск, ул. Марченко, д. 29Б</t>
  </si>
  <si>
    <t>г. Челябинск, ул. Мебельная, д. 51</t>
  </si>
  <si>
    <t>г. Челябинск, ул. Молодогвардейцев, д. 10А</t>
  </si>
  <si>
    <t>г. Челябинск, ул. Молодогвардейцев, д. 33</t>
  </si>
  <si>
    <t>г. Челябинск, ул. Молодогвардейцев, д. 35А</t>
  </si>
  <si>
    <t>г. Челябинск, ул. Молодогвардейцев, д. 41А, корп. 2</t>
  </si>
  <si>
    <t>г. Челябинск, ул. Молодогвардейцев, д. 44А</t>
  </si>
  <si>
    <t>г. Челябинск, ул. Молодогвардейцев, д. 61</t>
  </si>
  <si>
    <t>г. Челябинск, ул. Молодогвардейцев, д. 68А</t>
  </si>
  <si>
    <t>г. Челябинск, ул. Первой Пятилетки, д. 15</t>
  </si>
  <si>
    <t>г. Челябинск, ул. Пограничная, д. 2</t>
  </si>
  <si>
    <t>г. Челябинск, ул. Российская, д. 167</t>
  </si>
  <si>
    <t>г. Челябинск, ул. Российская, д. 59Б</t>
  </si>
  <si>
    <t>г. Челябинск, ул. Российская, д. 71</t>
  </si>
  <si>
    <t>г. Челябинск, ул. Российская, д. 73</t>
  </si>
  <si>
    <t>г. Челябинск, ул. Руставели, д. 4</t>
  </si>
  <si>
    <t>г. Челябинск, ул. Салютная, д. 23</t>
  </si>
  <si>
    <t>г. Челябинск, ул. Салютная, д. 23А/1</t>
  </si>
  <si>
    <t>г. Челябинск, ул. Свободы, д. 104Б</t>
  </si>
  <si>
    <t>г. Челябинск, ул. Свободы, д. 161</t>
  </si>
  <si>
    <t>г. Челябинск, ул. Свободы, д. 80</t>
  </si>
  <si>
    <t>г. Челябинск, ул. Советская, д. 45</t>
  </si>
  <si>
    <t>г. Челябинск, ул. Социалистическая, д. 56</t>
  </si>
  <si>
    <t>г. Челябинск, ул. Сталеваров, д. 49</t>
  </si>
  <si>
    <t>г. Челябинск, ул. Сталеваров, д. 66</t>
  </si>
  <si>
    <t>г. Челябинск, ул. Труда, д. 28</t>
  </si>
  <si>
    <t>г. Челябинск, ул. Университетская Набережная, д. 30</t>
  </si>
  <si>
    <t>г. Челябинск, ул. Университетская Набережная, д. 40</t>
  </si>
  <si>
    <t>г. Челябинск, ул. Хохрякова, д. 10</t>
  </si>
  <si>
    <t>г. Челябинск, ул. Хохрякова, д. 14</t>
  </si>
  <si>
    <t>г. Челябинск, ул. Хохрякова, д. 18</t>
  </si>
  <si>
    <t>г. Челябинск, ул. Хохрякова, д. 4</t>
  </si>
  <si>
    <t>г. Челябинск, ул. Хохрякова, д. 6</t>
  </si>
  <si>
    <t>г. Челябинск, ул. Хохрякова, д. 8А</t>
  </si>
  <si>
    <t>г. Челябинск, ул. Худякова, д. 6</t>
  </si>
  <si>
    <t>г. Челябинск, ул. Чайковского, д. 70А</t>
  </si>
  <si>
    <t>г. Челябинск, ул. Часовая, д. 7</t>
  </si>
  <si>
    <t>г. Челябинск, ул. Черкасская, д. 2В</t>
  </si>
  <si>
    <t>г. Челябинск, ул. Чичерина, д. 42А</t>
  </si>
  <si>
    <t>г. Челябинск, ул. Чоппа, д. 4</t>
  </si>
  <si>
    <t>г. Челябинск, ул. Чоппа, д. 6</t>
  </si>
  <si>
    <t>г. Челябинск, ул. Шуменская, д. 10</t>
  </si>
  <si>
    <t>г. Челябинск, ул. Шуменская, д. 18</t>
  </si>
  <si>
    <t>г. Челябинск, ул. Шуменская, д. 6</t>
  </si>
  <si>
    <t>г. Челябинск, ул. Электростальская, д. 1</t>
  </si>
  <si>
    <t>г. Челябинск, ул. Энтузиастов, д. 13А</t>
  </si>
  <si>
    <t>г. Челябинск, ул. Ярославская, д. 16</t>
  </si>
  <si>
    <t>г. Челябинск, ш. Копейское, д. 39</t>
  </si>
  <si>
    <t>г. Челябинск, ш. Копейское, д. 39А</t>
  </si>
  <si>
    <t>г. Южноуральск, ул. Спортивная, д. 15Б</t>
  </si>
  <si>
    <t>Срок окончания работ</t>
  </si>
  <si>
    <t>год</t>
  </si>
  <si>
    <t>Итого по Златоустовскому городскому округу</t>
  </si>
  <si>
    <t>Итого по Копейскому городскому округу</t>
  </si>
  <si>
    <t>Итого по Магнитогорскому городскому округу</t>
  </si>
  <si>
    <t>Итого по Миасскому городскому округу</t>
  </si>
  <si>
    <t>Итого по Озерскому городскому округу</t>
  </si>
  <si>
    <t>Итого по Трехгорному городскому округу</t>
  </si>
  <si>
    <t>Итого по Троицкому городскому округу</t>
  </si>
  <si>
    <t xml:space="preserve">Итого  по Челябинскому городскому округу </t>
  </si>
  <si>
    <t>Итого по Южноуральскому городскому округу</t>
  </si>
  <si>
    <t>Итого по Ашинскому муниципальному району</t>
  </si>
  <si>
    <t>Итого по Каслинскому муниципальному району</t>
  </si>
  <si>
    <t>Итого по Саткинскому муниципальному району</t>
  </si>
  <si>
    <t>Итого по Челябинской области</t>
  </si>
  <si>
    <t>Реестр многоквартирных домов по оказанию услуг и выполнению работ по ремонту, замене, модернизации лифтов, ремонту лифтовых шахт, машинных и блочных помещений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</si>
  <si>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</si>
  <si>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</si>
  <si>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</si>
  <si>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</si>
  <si>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</si>
  <si>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</si>
  <si>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</si>
  <si>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</si>
  <si>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</si>
  <si>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</si>
  <si>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</si>
  <si>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</si>
  <si>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</si>
  <si>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</si>
  <si>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</si>
  <si>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</si>
  <si>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</si>
  <si>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</si>
  <si>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</si>
  <si>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</si>
  <si>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</si>
  <si>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</si>
  <si>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</si>
  <si>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</si>
  <si>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</si>
  <si>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</si>
  <si>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</si>
  <si>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</si>
  <si>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</si>
  <si>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</si>
  <si>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</si>
  <si>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</si>
  <si>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</si>
  <si>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</si>
  <si>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</si>
  <si>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</si>
  <si>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</si>
  <si>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</si>
  <si>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</si>
  <si>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</si>
  <si>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</si>
  <si>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</si>
  <si>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</si>
  <si>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</si>
  <si>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</si>
  <si>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</si>
  <si>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</si>
  <si>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</si>
  <si>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</si>
  <si>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</si>
  <si>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</si>
  <si>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</si>
  <si>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</si>
  <si>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</si>
  <si>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</si>
  <si>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</si>
  <si>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</si>
  <si>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</si>
  <si>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</si>
  <si>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</si>
  <si>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</si>
  <si>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</si>
  <si>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</si>
  <si>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</si>
  <si>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</si>
  <si>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</si>
  <si>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</si>
  <si>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</si>
  <si>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</si>
  <si>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</si>
  <si>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</si>
  <si>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</si>
  <si>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</si>
  <si>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</si>
  <si>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</si>
  <si>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</si>
  <si>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</si>
  <si>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</si>
  <si>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</si>
  <si>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</si>
  <si>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</si>
  <si>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</si>
  <si>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</si>
  <si>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</si>
  <si>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</si>
  <si>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</si>
  <si>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</si>
  <si>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</si>
  <si>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</si>
  <si>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</si>
  <si>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</si>
  <si>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</si>
  <si>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</si>
  <si>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</si>
  <si>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</si>
  <si>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</si>
  <si>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</si>
  <si>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</si>
  <si>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</si>
  <si>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</si>
  <si>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</si>
  <si>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</si>
  <si>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</si>
  <si>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</si>
  <si>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</si>
  <si>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</si>
  <si>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</si>
  <si>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</si>
  <si>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</si>
  <si>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</si>
  <si>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</si>
  <si>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</si>
  <si>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</si>
  <si>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</si>
  <si>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</si>
  <si>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</si>
  <si>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</si>
  <si>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</si>
  <si>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</si>
  <si>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</si>
  <si>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</si>
  <si>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</si>
  <si>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</si>
  <si>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</si>
  <si>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</si>
  <si>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</si>
  <si>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</si>
  <si>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</si>
  <si>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</si>
  <si>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</si>
  <si>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</si>
  <si>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</si>
  <si>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</si>
  <si>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</si>
  <si>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</si>
  <si>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</si>
  <si>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</si>
  <si>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</si>
  <si>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</si>
  <si>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</si>
  <si>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</si>
  <si>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</si>
  <si>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</si>
  <si>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</si>
  <si>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</si>
  <si>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</si>
  <si>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</si>
  <si>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</si>
  <si>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</si>
  <si>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</si>
  <si>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</si>
  <si>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</si>
  <si>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20.</t>
  </si>
  <si>
    <t>г. Миасс, ул. 8  Июля, д. 12</t>
  </si>
  <si>
    <t>г. Миасс, ул. 8  Марта, д. 122</t>
  </si>
  <si>
    <t>г. Миасс, ул. 8  Марта, д. 124</t>
  </si>
  <si>
    <t>г. Миасс, ул. 8  Марта, д. 138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</si>
  <si>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</si>
  <si>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</si>
  <si>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</si>
  <si>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</si>
  <si>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</si>
  <si>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Площадь помещений многоквартирного дома</t>
  </si>
  <si>
    <t xml:space="preserve">Количество жителей, зарегистрированных в многоквартирном доме </t>
  </si>
  <si>
    <t>Стоимость капитального ремонта (за счет обязательных взносов собственников)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</si>
  <si>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</si>
  <si>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</si>
  <si>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</si>
  <si>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</si>
  <si>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кв. метров</t>
  </si>
  <si>
    <t>человек</t>
  </si>
  <si>
    <t>панельные</t>
  </si>
  <si>
    <t>блочные</t>
  </si>
  <si>
    <t>кирпичные</t>
  </si>
  <si>
    <t>г. Троицк, кв-л. № 10, д. 29</t>
  </si>
  <si>
    <t>г. Троицк, кв-л. № 10, д. 35</t>
  </si>
  <si>
    <t>смешанные</t>
  </si>
  <si>
    <t>каменные, кирпичные</t>
  </si>
  <si>
    <t>Адрес многоквартирного дома*</t>
  </si>
  <si>
    <t xml:space="preserve">Перечень многоквартирных домов, капитальный ремонт которых планируется осуществить в рамках III этапа Плана за счет средств обязательных взносов собственников </t>
  </si>
  <si>
    <t>* Наименование адресов многоквартирных домов указано в соответствии с федеральной информационной адресной системой</t>
  </si>
  <si>
    <t xml:space="preserve">                    ПРИЛОЖЕНИЕ 6                       краткосрочному плану реализации региональной программы капитального ремонта общего имущества  в многовартирных домах Челябинской области                   на 2019-2021 годы</t>
  </si>
  <si>
    <t>плановая дата завершения работ</t>
  </si>
  <si>
    <t xml:space="preserve">Итого по Челябинскому городскому округу </t>
  </si>
  <si>
    <t xml:space="preserve">Приложение 5   </t>
  </si>
  <si>
    <t>к краткосрочному плану реализации региональной программы капитального  ремонта общего имущества в многоквартирных домах города Челябинска на 2019-2021 годы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</si>
</sst>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21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9"/>
      <name val="Times New Roman"/>
      <family val="1"/>
      <charset val="204"/>
    </font>
    <font>
      <sz val="1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9">
    <xf numFmtId="0" fontId="0" fillId="0" borderId="0" xfId="0"/>
    <xf numFmtId="3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4" fontId="1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left" vertical="top"/>
    </xf>
    <xf numFmtId="3" fontId="1" fillId="0" borderId="3" xfId="0" applyNumberFormat="1" applyFont="1" applyFill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4" fontId="1" fillId="2" borderId="0" xfId="0" applyNumberFormat="1" applyFont="1" applyFill="1" applyAlignment="1" applyProtection="1">
      <protection locked="0"/>
    </xf>
    <xf numFmtId="1" fontId="1" fillId="2" borderId="0" xfId="0" applyNumberFormat="1" applyFont="1" applyFill="1" applyAlignment="1" applyProtection="1">
      <protection locked="0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left" vertical="top"/>
    </xf>
    <xf numFmtId="3" fontId="1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3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top"/>
    </xf>
    <xf numFmtId="4" fontId="1" fillId="2" borderId="3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1" fillId="0" borderId="0" xfId="0" applyNumberFormat="1" applyFont="1" applyFill="1" applyAlignment="1" applyProtection="1">
      <alignment vertical="center"/>
      <protection locked="0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0" fontId="1" fillId="0" borderId="0" xfId="0" applyNumberFormat="1" applyFont="1" applyFill="1"/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3" fontId="1" fillId="0" borderId="1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0" fillId="0" borderId="0" xfId="0" applyAlignment="1"/>
    <xf numFmtId="3" fontId="11" fillId="0" borderId="9" xfId="0" applyNumberFormat="1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4" xfId="0" applyBorder="1"/>
    <xf numFmtId="0" fontId="4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0" fillId="2" borderId="4" xfId="0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 applyProtection="1">
      <alignment vertical="center" wrapText="1"/>
      <protection locked="0"/>
    </xf>
    <xf numFmtId="3" fontId="13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57448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5744825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24865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2486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BD242"/>
  <sheetViews>
    <sheetView showZeros="0" zoomScale="110" zoomScaleNormal="110" zoomScaleSheetLayoutView="100" workbookViewId="0">
      <selection activeCell="C7" sqref="C7:C9"/>
    </sheetView>
  </sheetViews>
  <sheetFormatPr defaultRowHeight="15.75"/>
  <cols>
    <col min="1" max="1" width="5.42578125" style="18" customWidth="1"/>
    <col min="2" max="2" width="60.7109375" style="19" customWidth="1"/>
    <col min="3" max="3" width="26.140625" style="5" customWidth="1"/>
    <col min="4" max="4" width="18.28515625" style="20" customWidth="1"/>
    <col min="5" max="5" width="25.85546875" style="5" customWidth="1"/>
    <col min="6" max="6" width="27.7109375" style="5" customWidth="1"/>
    <col min="7" max="7" width="25.28515625" style="5" customWidth="1"/>
    <col min="8" max="8" width="26.28515625" style="25" hidden="1" customWidth="1"/>
    <col min="9" max="9" width="43.85546875" style="7" customWidth="1"/>
    <col min="10" max="10" width="28.85546875" style="7" customWidth="1"/>
    <col min="11" max="11" width="32.5703125" style="7" customWidth="1"/>
    <col min="12" max="14" width="9.140625" style="7"/>
    <col min="15" max="16384" width="9.140625" style="6"/>
  </cols>
  <sheetData>
    <row r="2" spans="1:56" ht="175.5" customHeight="1">
      <c r="D2" s="127" t="s">
        <v>379</v>
      </c>
      <c r="E2" s="128"/>
      <c r="F2" s="128"/>
      <c r="G2" s="128"/>
      <c r="H2" s="99"/>
    </row>
    <row r="3" spans="1:56" ht="15" customHeight="1">
      <c r="A3" s="1"/>
      <c r="B3" s="2"/>
      <c r="C3" s="3"/>
      <c r="D3" s="4"/>
      <c r="G3" s="21"/>
    </row>
    <row r="4" spans="1:56" ht="16.5" customHeight="1">
      <c r="A4" s="150" t="s">
        <v>197</v>
      </c>
      <c r="B4" s="150"/>
      <c r="C4" s="150"/>
      <c r="D4" s="150"/>
      <c r="E4" s="150"/>
      <c r="F4" s="150"/>
      <c r="G4" s="150"/>
      <c r="H4" s="151"/>
    </row>
    <row r="5" spans="1:56" ht="39" customHeight="1">
      <c r="A5" s="150"/>
      <c r="B5" s="150"/>
      <c r="C5" s="150"/>
      <c r="D5" s="150"/>
      <c r="E5" s="150"/>
      <c r="F5" s="150"/>
      <c r="G5" s="150"/>
      <c r="H5" s="151"/>
    </row>
    <row r="6" spans="1:56" ht="10.5" customHeight="1">
      <c r="A6" s="67"/>
      <c r="B6" s="68"/>
      <c r="C6" s="69"/>
      <c r="D6" s="70"/>
      <c r="E6" s="69"/>
      <c r="F6" s="71"/>
      <c r="G6" s="71"/>
      <c r="H6" s="72"/>
      <c r="I6" s="73"/>
    </row>
    <row r="7" spans="1:56" ht="41.25" customHeight="1">
      <c r="A7" s="144" t="s">
        <v>0</v>
      </c>
      <c r="B7" s="134" t="s">
        <v>1</v>
      </c>
      <c r="C7" s="140" t="s">
        <v>2</v>
      </c>
      <c r="D7" s="147" t="s">
        <v>3</v>
      </c>
      <c r="E7" s="148"/>
      <c r="F7" s="148"/>
      <c r="G7" s="148"/>
      <c r="H7" s="149"/>
      <c r="I7" s="73"/>
    </row>
    <row r="8" spans="1:56" ht="15.75" customHeight="1">
      <c r="A8" s="145"/>
      <c r="B8" s="143"/>
      <c r="C8" s="141"/>
      <c r="D8" s="136" t="s">
        <v>4</v>
      </c>
      <c r="E8" s="137"/>
      <c r="F8" s="134" t="s">
        <v>5</v>
      </c>
      <c r="G8" s="134" t="s">
        <v>6</v>
      </c>
      <c r="H8" s="132" t="s">
        <v>182</v>
      </c>
      <c r="I8" s="74"/>
    </row>
    <row r="9" spans="1:56" ht="56.25" customHeight="1">
      <c r="A9" s="145"/>
      <c r="B9" s="143"/>
      <c r="C9" s="142"/>
      <c r="D9" s="138"/>
      <c r="E9" s="139"/>
      <c r="F9" s="135"/>
      <c r="G9" s="135"/>
      <c r="H9" s="133"/>
      <c r="I9" s="73"/>
    </row>
    <row r="10" spans="1:56">
      <c r="A10" s="146"/>
      <c r="B10" s="135"/>
      <c r="C10" s="75" t="s">
        <v>8</v>
      </c>
      <c r="D10" s="76" t="s">
        <v>7</v>
      </c>
      <c r="E10" s="75" t="s">
        <v>8</v>
      </c>
      <c r="F10" s="75" t="s">
        <v>8</v>
      </c>
      <c r="G10" s="75" t="s">
        <v>8</v>
      </c>
      <c r="H10" s="77" t="s">
        <v>183</v>
      </c>
      <c r="I10" s="73"/>
    </row>
    <row r="11" spans="1:56" ht="20.25" customHeigh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73"/>
    </row>
    <row r="12" spans="1:56" hidden="1">
      <c r="A12" s="9" t="s">
        <v>9</v>
      </c>
      <c r="B12" s="8"/>
      <c r="C12" s="10"/>
      <c r="D12" s="11"/>
      <c r="E12" s="10"/>
      <c r="F12" s="10"/>
      <c r="G12" s="10"/>
      <c r="H12" s="26"/>
    </row>
    <row r="13" spans="1:56" hidden="1">
      <c r="A13" s="9" t="s">
        <v>13</v>
      </c>
      <c r="B13" s="14"/>
      <c r="C13" s="13" t="e">
        <f>SUM(#REF!)</f>
        <v>#REF!</v>
      </c>
      <c r="D13" s="22" t="e">
        <f>SUM(#REF!)</f>
        <v>#REF!</v>
      </c>
      <c r="E13" s="13" t="e">
        <f>SUM(#REF!)</f>
        <v>#REF!</v>
      </c>
      <c r="F13" s="13" t="e">
        <f>SUM(#REF!)</f>
        <v>#REF!</v>
      </c>
      <c r="G13" s="13" t="e">
        <f>SUM(#REF!)</f>
        <v>#REF!</v>
      </c>
      <c r="H13" s="26"/>
    </row>
    <row r="14" spans="1:56" hidden="1">
      <c r="A14" s="9" t="s">
        <v>14</v>
      </c>
      <c r="B14" s="14"/>
      <c r="C14" s="13">
        <f t="shared" ref="C14:C91" si="0">E14+F14+G14</f>
        <v>0</v>
      </c>
      <c r="D14" s="14"/>
      <c r="E14" s="10">
        <v>0</v>
      </c>
      <c r="F14" s="10"/>
      <c r="G14" s="10"/>
      <c r="H14" s="26"/>
    </row>
    <row r="15" spans="1:56" s="34" customFormat="1" hidden="1">
      <c r="A15" s="51" t="s">
        <v>14</v>
      </c>
      <c r="B15" s="28"/>
      <c r="C15" s="29"/>
      <c r="D15" s="29"/>
      <c r="E15" s="29"/>
      <c r="F15" s="29"/>
      <c r="G15" s="29"/>
      <c r="H15" s="30"/>
      <c r="I15" s="47"/>
      <c r="J15" s="35"/>
      <c r="K15" s="36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>
        <f t="shared" ref="X15" si="1">Y15+AF15+AG15+AH15+AI15+AJ15+AK15</f>
        <v>0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29"/>
      <c r="AJ15" s="32"/>
      <c r="AK15" s="10"/>
      <c r="AL15" s="31">
        <f t="shared" ref="AL15" si="2">AM15+AT15+AU15+AV15+AW15+AX15+AY15</f>
        <v>0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30"/>
      <c r="AZ15" s="33"/>
      <c r="BC15" s="33"/>
      <c r="BD15" s="33"/>
    </row>
    <row r="16" spans="1:56" s="34" customFormat="1">
      <c r="A16" s="78" t="s">
        <v>14</v>
      </c>
      <c r="B16" s="79"/>
      <c r="C16" s="80"/>
      <c r="D16" s="80"/>
      <c r="E16" s="80"/>
      <c r="F16" s="80"/>
      <c r="G16" s="80"/>
      <c r="H16" s="32"/>
      <c r="I16" s="81"/>
      <c r="J16" s="35"/>
      <c r="K16" s="36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60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3"/>
      <c r="BC16" s="33"/>
      <c r="BD16" s="33"/>
    </row>
    <row r="17" spans="1:34">
      <c r="A17" s="64" t="s">
        <v>198</v>
      </c>
      <c r="B17" s="82" t="s">
        <v>40</v>
      </c>
      <c r="C17" s="57">
        <f t="shared" si="0"/>
        <v>9660626.1099999994</v>
      </c>
      <c r="D17" s="64">
        <v>4</v>
      </c>
      <c r="E17" s="57">
        <v>8771224</v>
      </c>
      <c r="F17" s="65">
        <v>701697.92</v>
      </c>
      <c r="G17" s="65">
        <v>187704.19</v>
      </c>
      <c r="H17" s="77">
        <v>2021</v>
      </c>
      <c r="I17" s="8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>
      <c r="A18" s="64" t="s">
        <v>199</v>
      </c>
      <c r="B18" s="82" t="s">
        <v>41</v>
      </c>
      <c r="C18" s="57">
        <f t="shared" si="0"/>
        <v>9660626.1099999994</v>
      </c>
      <c r="D18" s="64">
        <v>4</v>
      </c>
      <c r="E18" s="57">
        <v>8771224</v>
      </c>
      <c r="F18" s="65">
        <v>701697.92</v>
      </c>
      <c r="G18" s="65">
        <v>187704.19</v>
      </c>
      <c r="H18" s="77">
        <v>2021</v>
      </c>
      <c r="I18" s="83"/>
    </row>
    <row r="19" spans="1:34" hidden="1">
      <c r="A19" s="9" t="s">
        <v>15</v>
      </c>
      <c r="B19" s="14"/>
      <c r="C19" s="13">
        <f>SUM(C17:C18)</f>
        <v>19321252.219999999</v>
      </c>
      <c r="D19" s="22">
        <f>SUM(D17:D18)</f>
        <v>8</v>
      </c>
      <c r="E19" s="13">
        <f>SUM(E17:E18)</f>
        <v>17542448</v>
      </c>
      <c r="F19" s="13">
        <f>SUM(F17:F18)</f>
        <v>1403395.84</v>
      </c>
      <c r="G19" s="13">
        <f>SUM(G17:G18)</f>
        <v>375408.38</v>
      </c>
      <c r="H19" s="26"/>
    </row>
    <row r="20" spans="1:34" hidden="1">
      <c r="A20" s="9" t="s">
        <v>16</v>
      </c>
      <c r="B20" s="14"/>
      <c r="C20" s="13">
        <f t="shared" si="0"/>
        <v>0</v>
      </c>
      <c r="D20" s="14"/>
      <c r="E20" s="10">
        <v>0</v>
      </c>
      <c r="F20" s="10"/>
      <c r="G20" s="10"/>
      <c r="H20" s="26"/>
    </row>
    <row r="21" spans="1:34" hidden="1">
      <c r="A21" s="9" t="s">
        <v>18</v>
      </c>
      <c r="B21" s="14"/>
      <c r="C21" s="13" t="e">
        <f t="shared" si="0"/>
        <v>#REF!</v>
      </c>
      <c r="D21" s="12">
        <v>3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26"/>
    </row>
    <row r="22" spans="1:34" hidden="1">
      <c r="A22" s="9" t="s">
        <v>19</v>
      </c>
      <c r="B22" s="14"/>
      <c r="C22" s="13">
        <f t="shared" si="0"/>
        <v>0</v>
      </c>
      <c r="D22" s="14"/>
      <c r="E22" s="10">
        <v>0</v>
      </c>
      <c r="F22" s="10"/>
      <c r="G22" s="10"/>
      <c r="H22" s="26"/>
    </row>
    <row r="23" spans="1:34" hidden="1">
      <c r="A23" s="49" t="s">
        <v>184</v>
      </c>
      <c r="B23" s="37"/>
      <c r="C23" s="13">
        <f>C17+C18</f>
        <v>19321252.219999999</v>
      </c>
      <c r="D23" s="14">
        <f>D17+D18</f>
        <v>8</v>
      </c>
      <c r="E23" s="10">
        <f>E17+E18</f>
        <v>17542448</v>
      </c>
      <c r="F23" s="10">
        <f>F17+F18</f>
        <v>1403395.84</v>
      </c>
      <c r="G23" s="10">
        <f>G17+G18</f>
        <v>375408.38</v>
      </c>
      <c r="H23" s="26"/>
      <c r="I23" s="47">
        <f>E23+F23+G23</f>
        <v>19321252.219999999</v>
      </c>
    </row>
    <row r="24" spans="1:34" hidden="1">
      <c r="A24" s="51" t="s">
        <v>19</v>
      </c>
      <c r="B24" s="38"/>
      <c r="C24" s="13"/>
      <c r="D24" s="14"/>
      <c r="E24" s="10"/>
      <c r="F24" s="10"/>
      <c r="G24" s="10"/>
      <c r="H24" s="26"/>
      <c r="I24" s="48"/>
    </row>
    <row r="25" spans="1:34">
      <c r="A25" s="78" t="s">
        <v>184</v>
      </c>
      <c r="B25" s="84"/>
      <c r="C25" s="57">
        <f>C17+C18</f>
        <v>19321252.219999999</v>
      </c>
      <c r="D25" s="64">
        <f>D17+D18</f>
        <v>8</v>
      </c>
      <c r="E25" s="65">
        <f>E17+E18</f>
        <v>17542448</v>
      </c>
      <c r="F25" s="65">
        <f>F17+F18</f>
        <v>1403395.84</v>
      </c>
      <c r="G25" s="65">
        <f>G17+G18</f>
        <v>375408.38</v>
      </c>
      <c r="H25" s="77"/>
      <c r="I25" s="81"/>
    </row>
    <row r="26" spans="1:34">
      <c r="A26" s="126" t="s">
        <v>19</v>
      </c>
      <c r="B26" s="122"/>
      <c r="C26" s="122"/>
      <c r="D26" s="122"/>
      <c r="E26" s="122"/>
      <c r="F26" s="122"/>
      <c r="G26" s="122"/>
      <c r="H26" s="123"/>
      <c r="I26" s="83"/>
    </row>
    <row r="27" spans="1:34">
      <c r="A27" s="64" t="s">
        <v>200</v>
      </c>
      <c r="B27" s="82" t="s">
        <v>42</v>
      </c>
      <c r="C27" s="57">
        <f t="shared" si="0"/>
        <v>4317937.75</v>
      </c>
      <c r="D27" s="64">
        <v>3</v>
      </c>
      <c r="E27" s="57">
        <v>4223906.7699999996</v>
      </c>
      <c r="F27" s="65">
        <v>47015.49</v>
      </c>
      <c r="G27" s="65">
        <v>47015.49</v>
      </c>
      <c r="H27" s="77">
        <v>2019</v>
      </c>
      <c r="I27" s="83"/>
    </row>
    <row r="28" spans="1:34">
      <c r="A28" s="64" t="s">
        <v>201</v>
      </c>
      <c r="B28" s="82" t="s">
        <v>43</v>
      </c>
      <c r="C28" s="57">
        <f t="shared" si="0"/>
        <v>4320836.9400000004</v>
      </c>
      <c r="D28" s="64">
        <v>3</v>
      </c>
      <c r="E28" s="57">
        <v>4226805.96</v>
      </c>
      <c r="F28" s="65">
        <v>47015.49</v>
      </c>
      <c r="G28" s="65">
        <v>47015.49</v>
      </c>
      <c r="H28" s="77">
        <v>2019</v>
      </c>
      <c r="I28" s="83"/>
    </row>
    <row r="29" spans="1:34" hidden="1">
      <c r="A29" s="9" t="s">
        <v>20</v>
      </c>
      <c r="B29" s="14"/>
      <c r="C29" s="13">
        <f>SUM(C27:C28)</f>
        <v>8638774.6900000013</v>
      </c>
      <c r="D29" s="22">
        <f t="shared" ref="D29:G29" si="3">SUM(D27:D28)</f>
        <v>6</v>
      </c>
      <c r="E29" s="13">
        <f t="shared" si="3"/>
        <v>8450712.7300000004</v>
      </c>
      <c r="F29" s="13">
        <f t="shared" si="3"/>
        <v>94030.98</v>
      </c>
      <c r="G29" s="13">
        <f t="shared" si="3"/>
        <v>94030.98</v>
      </c>
      <c r="H29" s="26"/>
    </row>
    <row r="30" spans="1:34" hidden="1">
      <c r="A30" s="9" t="s">
        <v>21</v>
      </c>
      <c r="B30" s="14"/>
      <c r="C30" s="13">
        <f t="shared" si="0"/>
        <v>0</v>
      </c>
      <c r="D30" s="14"/>
      <c r="E30" s="10">
        <v>0</v>
      </c>
      <c r="F30" s="10"/>
      <c r="G30" s="10"/>
      <c r="H30" s="26"/>
    </row>
    <row r="31" spans="1:34" hidden="1">
      <c r="A31" s="49" t="s">
        <v>185</v>
      </c>
      <c r="B31" s="16"/>
      <c r="C31" s="13">
        <f>C27+C28</f>
        <v>8638774.6900000013</v>
      </c>
      <c r="D31" s="14">
        <f>D27+D28</f>
        <v>6</v>
      </c>
      <c r="E31" s="10">
        <f>E27+E28</f>
        <v>8450712.7300000004</v>
      </c>
      <c r="F31" s="10">
        <f>F27+F28</f>
        <v>94030.98</v>
      </c>
      <c r="G31" s="10">
        <f>G27+G28</f>
        <v>94030.98</v>
      </c>
      <c r="H31" s="26"/>
      <c r="I31" s="47">
        <f>E31+F31+G31</f>
        <v>8638774.6900000013</v>
      </c>
    </row>
    <row r="32" spans="1:34" hidden="1">
      <c r="A32" s="51" t="s">
        <v>21</v>
      </c>
      <c r="B32" s="38"/>
      <c r="C32" s="13"/>
      <c r="D32" s="14"/>
      <c r="E32" s="10"/>
      <c r="F32" s="10"/>
      <c r="G32" s="10"/>
      <c r="H32" s="26"/>
      <c r="I32" s="48"/>
    </row>
    <row r="33" spans="1:10">
      <c r="A33" s="78" t="s">
        <v>185</v>
      </c>
      <c r="B33" s="84"/>
      <c r="C33" s="57">
        <f>C27+C28</f>
        <v>8638774.6900000013</v>
      </c>
      <c r="D33" s="64">
        <f>D27+D28</f>
        <v>6</v>
      </c>
      <c r="E33" s="65">
        <f>E27+E28</f>
        <v>8450712.7300000004</v>
      </c>
      <c r="F33" s="65">
        <f>F27+F28</f>
        <v>94030.98</v>
      </c>
      <c r="G33" s="65">
        <f>G27+G28</f>
        <v>94030.98</v>
      </c>
      <c r="H33" s="77"/>
      <c r="I33" s="81"/>
    </row>
    <row r="34" spans="1:10">
      <c r="A34" s="126" t="s">
        <v>21</v>
      </c>
      <c r="B34" s="122"/>
      <c r="C34" s="122"/>
      <c r="D34" s="122"/>
      <c r="E34" s="122"/>
      <c r="F34" s="122"/>
      <c r="G34" s="122"/>
      <c r="H34" s="123"/>
      <c r="I34" s="83"/>
    </row>
    <row r="35" spans="1:10">
      <c r="A35" s="64" t="s">
        <v>202</v>
      </c>
      <c r="B35" s="82" t="s">
        <v>44</v>
      </c>
      <c r="C35" s="57">
        <f t="shared" si="0"/>
        <v>24151565.280000001</v>
      </c>
      <c r="D35" s="64">
        <v>10</v>
      </c>
      <c r="E35" s="57">
        <v>21928060</v>
      </c>
      <c r="F35" s="65">
        <v>1754244.8</v>
      </c>
      <c r="G35" s="65">
        <v>469260.48</v>
      </c>
      <c r="H35" s="77">
        <v>2021</v>
      </c>
      <c r="I35" s="81"/>
      <c r="J35" s="23"/>
    </row>
    <row r="36" spans="1:10">
      <c r="A36" s="64" t="s">
        <v>203</v>
      </c>
      <c r="B36" s="82" t="s">
        <v>45</v>
      </c>
      <c r="C36" s="57">
        <f t="shared" si="0"/>
        <v>12444792.48</v>
      </c>
      <c r="D36" s="64">
        <v>8</v>
      </c>
      <c r="E36" s="57">
        <v>11968367.84</v>
      </c>
      <c r="F36" s="65">
        <v>238212.32</v>
      </c>
      <c r="G36" s="65">
        <v>238212.32</v>
      </c>
      <c r="H36" s="77">
        <v>2020</v>
      </c>
      <c r="I36" s="83"/>
      <c r="J36" s="23"/>
    </row>
    <row r="37" spans="1:10">
      <c r="A37" s="64" t="s">
        <v>204</v>
      </c>
      <c r="B37" s="82" t="s">
        <v>46</v>
      </c>
      <c r="C37" s="57">
        <f t="shared" si="0"/>
        <v>6222396.3200000003</v>
      </c>
      <c r="D37" s="64">
        <v>4</v>
      </c>
      <c r="E37" s="57">
        <v>5984183.9199999999</v>
      </c>
      <c r="F37" s="65">
        <v>119106.2</v>
      </c>
      <c r="G37" s="65">
        <v>119106.2</v>
      </c>
      <c r="H37" s="77">
        <v>2020</v>
      </c>
      <c r="I37" s="83"/>
      <c r="J37" s="23"/>
    </row>
    <row r="38" spans="1:10">
      <c r="A38" s="64" t="s">
        <v>205</v>
      </c>
      <c r="B38" s="82" t="s">
        <v>47</v>
      </c>
      <c r="C38" s="57">
        <f t="shared" si="0"/>
        <v>6222396.3200000003</v>
      </c>
      <c r="D38" s="64">
        <v>4</v>
      </c>
      <c r="E38" s="57">
        <v>5984183.9199999999</v>
      </c>
      <c r="F38" s="65">
        <v>119106.2</v>
      </c>
      <c r="G38" s="65">
        <v>119106.2</v>
      </c>
      <c r="H38" s="77">
        <v>2020</v>
      </c>
      <c r="I38" s="83"/>
      <c r="J38" s="23"/>
    </row>
    <row r="39" spans="1:10">
      <c r="A39" s="64" t="s">
        <v>207</v>
      </c>
      <c r="B39" s="82" t="s">
        <v>48</v>
      </c>
      <c r="C39" s="57">
        <f t="shared" si="0"/>
        <v>2415156.5299999998</v>
      </c>
      <c r="D39" s="64">
        <v>1</v>
      </c>
      <c r="E39" s="57">
        <v>2192806</v>
      </c>
      <c r="F39" s="65">
        <v>175424.48</v>
      </c>
      <c r="G39" s="65">
        <v>46926.05</v>
      </c>
      <c r="H39" s="77">
        <v>2021</v>
      </c>
      <c r="I39" s="83"/>
      <c r="J39" s="23"/>
    </row>
    <row r="40" spans="1:10" hidden="1">
      <c r="A40" s="9" t="s">
        <v>22</v>
      </c>
      <c r="B40" s="14"/>
      <c r="C40" s="13">
        <f>SUM(C35:C39)</f>
        <v>51456306.930000007</v>
      </c>
      <c r="D40" s="22">
        <f t="shared" ref="D40:G40" si="4">SUM(D35:D39)</f>
        <v>27</v>
      </c>
      <c r="E40" s="13">
        <f t="shared" si="4"/>
        <v>48057601.680000007</v>
      </c>
      <c r="F40" s="13">
        <f t="shared" si="4"/>
        <v>2406094.0000000005</v>
      </c>
      <c r="G40" s="13">
        <f t="shared" si="4"/>
        <v>992611.25</v>
      </c>
      <c r="H40" s="26"/>
    </row>
    <row r="41" spans="1:10" hidden="1">
      <c r="A41" s="9" t="s">
        <v>23</v>
      </c>
      <c r="B41" s="14"/>
      <c r="C41" s="13">
        <f t="shared" si="0"/>
        <v>0</v>
      </c>
      <c r="D41" s="14"/>
      <c r="E41" s="10">
        <v>0</v>
      </c>
      <c r="F41" s="10"/>
      <c r="G41" s="10"/>
      <c r="H41" s="26"/>
    </row>
    <row r="42" spans="1:10" hidden="1">
      <c r="A42" s="49" t="s">
        <v>186</v>
      </c>
      <c r="B42" s="39"/>
      <c r="C42" s="13">
        <f>E42+F42+G42</f>
        <v>51456306.930000007</v>
      </c>
      <c r="D42" s="14">
        <f>D35+D36+D37+D38+D39</f>
        <v>27</v>
      </c>
      <c r="E42" s="10">
        <f>E35+E36+E37+E38+E39</f>
        <v>48057601.680000007</v>
      </c>
      <c r="F42" s="10">
        <f>F35+F36+F37+F38+F39</f>
        <v>2406094.0000000005</v>
      </c>
      <c r="G42" s="10">
        <f>G35+G36+G37+G38+G39</f>
        <v>992611.25</v>
      </c>
      <c r="H42" s="26"/>
      <c r="I42" s="47">
        <f>E42+F42+G42</f>
        <v>51456306.930000007</v>
      </c>
    </row>
    <row r="43" spans="1:10" hidden="1">
      <c r="A43" s="49" t="s">
        <v>23</v>
      </c>
      <c r="B43" s="28"/>
      <c r="C43" s="13"/>
      <c r="D43" s="14"/>
      <c r="E43" s="10"/>
      <c r="F43" s="10"/>
      <c r="G43" s="10"/>
      <c r="H43" s="26"/>
      <c r="I43" s="48"/>
    </row>
    <row r="44" spans="1:10">
      <c r="A44" s="85" t="s">
        <v>186</v>
      </c>
      <c r="B44" s="79"/>
      <c r="C44" s="57">
        <f>C35+C36+C37+C38+C39</f>
        <v>51456306.930000007</v>
      </c>
      <c r="D44" s="64">
        <f>D35+D36+D37+D38+D39</f>
        <v>27</v>
      </c>
      <c r="E44" s="65">
        <f>E35+E36+E37+E38+E39</f>
        <v>48057601.680000007</v>
      </c>
      <c r="F44" s="65">
        <f>F35+F36+F37+F38+F39</f>
        <v>2406094.0000000005</v>
      </c>
      <c r="G44" s="65">
        <f>G35+G36+G37+G38+G39</f>
        <v>992611.25</v>
      </c>
      <c r="H44" s="77"/>
      <c r="I44" s="81"/>
    </row>
    <row r="45" spans="1:10">
      <c r="A45" s="126" t="s">
        <v>23</v>
      </c>
      <c r="B45" s="122"/>
      <c r="C45" s="122"/>
      <c r="D45" s="122"/>
      <c r="E45" s="122"/>
      <c r="F45" s="122"/>
      <c r="G45" s="122"/>
      <c r="H45" s="123"/>
      <c r="I45" s="83"/>
    </row>
    <row r="46" spans="1:10">
      <c r="A46" s="64" t="s">
        <v>206</v>
      </c>
      <c r="B46" s="82" t="s">
        <v>49</v>
      </c>
      <c r="C46" s="57">
        <f t="shared" si="0"/>
        <v>9660626.1099999994</v>
      </c>
      <c r="D46" s="64">
        <v>4</v>
      </c>
      <c r="E46" s="57">
        <v>8771224</v>
      </c>
      <c r="F46" s="65">
        <v>701697.92</v>
      </c>
      <c r="G46" s="65">
        <v>187704.19</v>
      </c>
      <c r="H46" s="77">
        <v>2021</v>
      </c>
      <c r="I46" s="83"/>
      <c r="J46" s="23"/>
    </row>
    <row r="47" spans="1:10">
      <c r="A47" s="64" t="s">
        <v>208</v>
      </c>
      <c r="B47" s="82" t="s">
        <v>50</v>
      </c>
      <c r="C47" s="57">
        <f t="shared" si="0"/>
        <v>1590678.7699999998</v>
      </c>
      <c r="D47" s="64">
        <v>1</v>
      </c>
      <c r="E47" s="57">
        <v>1559371.95</v>
      </c>
      <c r="F47" s="65">
        <v>15653.41</v>
      </c>
      <c r="G47" s="65">
        <v>15653.41</v>
      </c>
      <c r="H47" s="77">
        <v>2020</v>
      </c>
      <c r="I47" s="83"/>
      <c r="J47" s="23"/>
    </row>
    <row r="48" spans="1:10">
      <c r="A48" s="64" t="s">
        <v>209</v>
      </c>
      <c r="B48" s="82" t="s">
        <v>51</v>
      </c>
      <c r="C48" s="57">
        <f t="shared" si="0"/>
        <v>4830313.0599999996</v>
      </c>
      <c r="D48" s="64">
        <v>2</v>
      </c>
      <c r="E48" s="57">
        <v>4385612</v>
      </c>
      <c r="F48" s="65">
        <v>350848.96</v>
      </c>
      <c r="G48" s="65">
        <v>93852.1</v>
      </c>
      <c r="H48" s="77">
        <v>2021</v>
      </c>
      <c r="I48" s="83"/>
      <c r="J48" s="23"/>
    </row>
    <row r="49" spans="1:10">
      <c r="A49" s="64" t="s">
        <v>210</v>
      </c>
      <c r="B49" s="82" t="s">
        <v>52</v>
      </c>
      <c r="C49" s="57">
        <f t="shared" si="0"/>
        <v>3181357.6599999997</v>
      </c>
      <c r="D49" s="64">
        <v>2</v>
      </c>
      <c r="E49" s="57">
        <v>3118743.9</v>
      </c>
      <c r="F49" s="65">
        <v>31306.880000000001</v>
      </c>
      <c r="G49" s="65">
        <v>31306.880000000001</v>
      </c>
      <c r="H49" s="77">
        <v>2020</v>
      </c>
      <c r="I49" s="83"/>
      <c r="J49" s="23"/>
    </row>
    <row r="50" spans="1:10">
      <c r="A50" s="64" t="s">
        <v>211</v>
      </c>
      <c r="B50" s="82" t="s">
        <v>53</v>
      </c>
      <c r="C50" s="57">
        <f t="shared" si="0"/>
        <v>3181357.6599999997</v>
      </c>
      <c r="D50" s="64">
        <v>2</v>
      </c>
      <c r="E50" s="57">
        <v>3118743.9</v>
      </c>
      <c r="F50" s="65">
        <v>31306.880000000001</v>
      </c>
      <c r="G50" s="65">
        <v>31306.880000000001</v>
      </c>
      <c r="H50" s="77">
        <v>2020</v>
      </c>
      <c r="I50" s="83"/>
      <c r="J50" s="23"/>
    </row>
    <row r="51" spans="1:10">
      <c r="A51" s="64" t="s">
        <v>212</v>
      </c>
      <c r="B51" s="82" t="s">
        <v>54</v>
      </c>
      <c r="C51" s="57">
        <f t="shared" si="0"/>
        <v>4830313.0599999996</v>
      </c>
      <c r="D51" s="64">
        <v>2</v>
      </c>
      <c r="E51" s="57">
        <v>4385612</v>
      </c>
      <c r="F51" s="65">
        <v>350848.96</v>
      </c>
      <c r="G51" s="65">
        <v>93852.1</v>
      </c>
      <c r="H51" s="77">
        <v>2021</v>
      </c>
      <c r="I51" s="83"/>
      <c r="J51" s="23"/>
    </row>
    <row r="52" spans="1:10">
      <c r="A52" s="64" t="s">
        <v>213</v>
      </c>
      <c r="B52" s="82" t="s">
        <v>55</v>
      </c>
      <c r="C52" s="57">
        <f t="shared" si="0"/>
        <v>4830313.0599999996</v>
      </c>
      <c r="D52" s="64">
        <v>2</v>
      </c>
      <c r="E52" s="57">
        <v>4385612</v>
      </c>
      <c r="F52" s="65">
        <v>350848.96</v>
      </c>
      <c r="G52" s="65">
        <v>93852.1</v>
      </c>
      <c r="H52" s="77">
        <v>2021</v>
      </c>
      <c r="I52" s="83"/>
      <c r="J52" s="23"/>
    </row>
    <row r="53" spans="1:10">
      <c r="A53" s="64" t="s">
        <v>214</v>
      </c>
      <c r="B53" s="82" t="s">
        <v>351</v>
      </c>
      <c r="C53" s="57">
        <f t="shared" si="0"/>
        <v>4830313.0599999996</v>
      </c>
      <c r="D53" s="64">
        <v>2</v>
      </c>
      <c r="E53" s="57">
        <v>4385612</v>
      </c>
      <c r="F53" s="65">
        <v>350848.96</v>
      </c>
      <c r="G53" s="65">
        <v>93852.1</v>
      </c>
      <c r="H53" s="77">
        <v>2021</v>
      </c>
      <c r="I53" s="83"/>
      <c r="J53" s="23"/>
    </row>
    <row r="54" spans="1:10">
      <c r="A54" s="64" t="s">
        <v>215</v>
      </c>
      <c r="B54" s="82" t="s">
        <v>352</v>
      </c>
      <c r="C54" s="57">
        <f t="shared" si="0"/>
        <v>2415156.5299999998</v>
      </c>
      <c r="D54" s="64">
        <v>1</v>
      </c>
      <c r="E54" s="57">
        <v>2192806</v>
      </c>
      <c r="F54" s="65">
        <v>175424.48</v>
      </c>
      <c r="G54" s="65">
        <v>46926.05</v>
      </c>
      <c r="H54" s="77">
        <v>2021</v>
      </c>
      <c r="I54" s="83"/>
      <c r="J54" s="23"/>
    </row>
    <row r="55" spans="1:10">
      <c r="A55" s="64" t="s">
        <v>216</v>
      </c>
      <c r="B55" s="82" t="s">
        <v>353</v>
      </c>
      <c r="C55" s="57">
        <f t="shared" si="0"/>
        <v>1590678.8299999998</v>
      </c>
      <c r="D55" s="64">
        <v>1</v>
      </c>
      <c r="E55" s="57">
        <v>1559371.95</v>
      </c>
      <c r="F55" s="65">
        <v>15653.44</v>
      </c>
      <c r="G55" s="65">
        <v>15653.44</v>
      </c>
      <c r="H55" s="77">
        <v>2020</v>
      </c>
      <c r="I55" s="83"/>
      <c r="J55" s="23"/>
    </row>
    <row r="56" spans="1:10">
      <c r="A56" s="64" t="s">
        <v>350</v>
      </c>
      <c r="B56" s="82" t="s">
        <v>354</v>
      </c>
      <c r="C56" s="57">
        <f t="shared" si="0"/>
        <v>1590678.8299999998</v>
      </c>
      <c r="D56" s="64">
        <v>1</v>
      </c>
      <c r="E56" s="57">
        <v>1559371.95</v>
      </c>
      <c r="F56" s="65">
        <v>15653.44</v>
      </c>
      <c r="G56" s="65">
        <v>15653.44</v>
      </c>
      <c r="H56" s="77">
        <v>2020</v>
      </c>
      <c r="I56" s="83"/>
      <c r="J56" s="23"/>
    </row>
    <row r="57" spans="1:10">
      <c r="A57" s="64" t="s">
        <v>217</v>
      </c>
      <c r="B57" s="82" t="s">
        <v>56</v>
      </c>
      <c r="C57" s="57">
        <f t="shared" si="0"/>
        <v>4830313.0599999996</v>
      </c>
      <c r="D57" s="64">
        <v>2</v>
      </c>
      <c r="E57" s="57">
        <v>4385612</v>
      </c>
      <c r="F57" s="65">
        <v>350848.96</v>
      </c>
      <c r="G57" s="65">
        <v>93852.1</v>
      </c>
      <c r="H57" s="77">
        <v>2021</v>
      </c>
      <c r="I57" s="83"/>
      <c r="J57" s="23"/>
    </row>
    <row r="58" spans="1:10">
      <c r="A58" s="64" t="s">
        <v>218</v>
      </c>
      <c r="B58" s="82" t="s">
        <v>57</v>
      </c>
      <c r="C58" s="57">
        <f t="shared" si="0"/>
        <v>7245469.5899999999</v>
      </c>
      <c r="D58" s="64">
        <v>3</v>
      </c>
      <c r="E58" s="57">
        <v>6578418</v>
      </c>
      <c r="F58" s="65">
        <v>526273.43999999994</v>
      </c>
      <c r="G58" s="65">
        <v>140778.15</v>
      </c>
      <c r="H58" s="77">
        <v>2021</v>
      </c>
      <c r="I58" s="83"/>
      <c r="J58" s="23"/>
    </row>
    <row r="59" spans="1:10">
      <c r="A59" s="64" t="s">
        <v>219</v>
      </c>
      <c r="B59" s="82" t="s">
        <v>58</v>
      </c>
      <c r="C59" s="57">
        <f t="shared" si="0"/>
        <v>3130601.82</v>
      </c>
      <c r="D59" s="64">
        <v>2</v>
      </c>
      <c r="E59" s="57">
        <v>3068987.02</v>
      </c>
      <c r="F59" s="65">
        <v>30807.4</v>
      </c>
      <c r="G59" s="65">
        <v>30807.4</v>
      </c>
      <c r="H59" s="77">
        <v>2020</v>
      </c>
      <c r="I59" s="83"/>
      <c r="J59" s="23"/>
    </row>
    <row r="60" spans="1:10">
      <c r="A60" s="64" t="s">
        <v>220</v>
      </c>
      <c r="B60" s="82" t="s">
        <v>59</v>
      </c>
      <c r="C60" s="57">
        <f t="shared" si="0"/>
        <v>4830313.0599999996</v>
      </c>
      <c r="D60" s="64">
        <v>2</v>
      </c>
      <c r="E60" s="57">
        <v>4385612</v>
      </c>
      <c r="F60" s="65">
        <v>350848.96</v>
      </c>
      <c r="G60" s="65">
        <v>93852.1</v>
      </c>
      <c r="H60" s="77">
        <v>2021</v>
      </c>
      <c r="I60" s="83"/>
      <c r="J60" s="23"/>
    </row>
    <row r="61" spans="1:10">
      <c r="A61" s="64" t="s">
        <v>221</v>
      </c>
      <c r="B61" s="82" t="s">
        <v>60</v>
      </c>
      <c r="C61" s="57">
        <f t="shared" si="0"/>
        <v>4830313.0599999996</v>
      </c>
      <c r="D61" s="64">
        <v>2</v>
      </c>
      <c r="E61" s="57">
        <v>4385612</v>
      </c>
      <c r="F61" s="65">
        <v>350848.96</v>
      </c>
      <c r="G61" s="65">
        <v>93852.1</v>
      </c>
      <c r="H61" s="77">
        <v>2021</v>
      </c>
      <c r="I61" s="83"/>
      <c r="J61" s="23"/>
    </row>
    <row r="62" spans="1:10">
      <c r="A62" s="64" t="s">
        <v>222</v>
      </c>
      <c r="B62" s="82" t="s">
        <v>61</v>
      </c>
      <c r="C62" s="57">
        <f t="shared" si="0"/>
        <v>4830313.0599999996</v>
      </c>
      <c r="D62" s="64">
        <v>2</v>
      </c>
      <c r="E62" s="57">
        <v>4385612</v>
      </c>
      <c r="F62" s="65">
        <v>350848.96</v>
      </c>
      <c r="G62" s="65">
        <v>93852.1</v>
      </c>
      <c r="H62" s="77">
        <v>2021</v>
      </c>
      <c r="I62" s="83"/>
      <c r="J62" s="23"/>
    </row>
    <row r="63" spans="1:10">
      <c r="A63" s="64" t="s">
        <v>223</v>
      </c>
      <c r="B63" s="82" t="s">
        <v>62</v>
      </c>
      <c r="C63" s="57">
        <f t="shared" si="0"/>
        <v>4830313.0599999996</v>
      </c>
      <c r="D63" s="64">
        <v>2</v>
      </c>
      <c r="E63" s="57">
        <v>4385612</v>
      </c>
      <c r="F63" s="65">
        <v>350848.96</v>
      </c>
      <c r="G63" s="65">
        <v>93852.1</v>
      </c>
      <c r="H63" s="77">
        <v>2021</v>
      </c>
      <c r="I63" s="83"/>
      <c r="J63" s="23"/>
    </row>
    <row r="64" spans="1:10">
      <c r="A64" s="64" t="s">
        <v>224</v>
      </c>
      <c r="B64" s="82" t="s">
        <v>63</v>
      </c>
      <c r="C64" s="57">
        <f t="shared" si="0"/>
        <v>4830313.0599999996</v>
      </c>
      <c r="D64" s="64">
        <v>2</v>
      </c>
      <c r="E64" s="57">
        <v>4385612</v>
      </c>
      <c r="F64" s="65">
        <v>350848.96</v>
      </c>
      <c r="G64" s="65">
        <v>93852.1</v>
      </c>
      <c r="H64" s="77">
        <v>2021</v>
      </c>
      <c r="I64" s="83"/>
      <c r="J64" s="23"/>
    </row>
    <row r="65" spans="1:10">
      <c r="A65" s="64" t="s">
        <v>222</v>
      </c>
      <c r="B65" s="82" t="s">
        <v>64</v>
      </c>
      <c r="C65" s="57">
        <f t="shared" si="0"/>
        <v>4830313.0599999996</v>
      </c>
      <c r="D65" s="64">
        <v>2</v>
      </c>
      <c r="E65" s="57">
        <v>4385612</v>
      </c>
      <c r="F65" s="65">
        <v>350848.96</v>
      </c>
      <c r="G65" s="65">
        <v>93852.1</v>
      </c>
      <c r="H65" s="77">
        <v>2021</v>
      </c>
      <c r="I65" s="83"/>
      <c r="J65" s="23"/>
    </row>
    <row r="66" spans="1:10">
      <c r="A66" s="64" t="s">
        <v>225</v>
      </c>
      <c r="B66" s="82" t="s">
        <v>65</v>
      </c>
      <c r="C66" s="57">
        <f t="shared" si="0"/>
        <v>4830313.0599999996</v>
      </c>
      <c r="D66" s="64">
        <v>2</v>
      </c>
      <c r="E66" s="57">
        <v>4385612</v>
      </c>
      <c r="F66" s="65">
        <v>350848.96</v>
      </c>
      <c r="G66" s="65">
        <v>93852.1</v>
      </c>
      <c r="H66" s="77">
        <v>2021</v>
      </c>
      <c r="I66" s="83"/>
      <c r="J66" s="23"/>
    </row>
    <row r="67" spans="1:10">
      <c r="A67" s="64" t="s">
        <v>226</v>
      </c>
      <c r="B67" s="82" t="s">
        <v>66</v>
      </c>
      <c r="C67" s="57">
        <f t="shared" si="0"/>
        <v>7245469.5899999999</v>
      </c>
      <c r="D67" s="64">
        <v>3</v>
      </c>
      <c r="E67" s="57">
        <v>6578418</v>
      </c>
      <c r="F67" s="65">
        <v>526273.43999999994</v>
      </c>
      <c r="G67" s="65">
        <v>140778.15</v>
      </c>
      <c r="H67" s="77">
        <v>2021</v>
      </c>
      <c r="I67" s="83"/>
      <c r="J67" s="23"/>
    </row>
    <row r="68" spans="1:10">
      <c r="A68" s="64" t="s">
        <v>227</v>
      </c>
      <c r="B68" s="82" t="s">
        <v>67</v>
      </c>
      <c r="C68" s="57">
        <f t="shared" si="0"/>
        <v>1590678.8299999998</v>
      </c>
      <c r="D68" s="64">
        <v>1</v>
      </c>
      <c r="E68" s="57">
        <v>1559371.95</v>
      </c>
      <c r="F68" s="65">
        <v>15653.44</v>
      </c>
      <c r="G68" s="65">
        <v>15653.44</v>
      </c>
      <c r="H68" s="77">
        <v>2020</v>
      </c>
      <c r="I68" s="83"/>
      <c r="J68" s="23"/>
    </row>
    <row r="69" spans="1:10">
      <c r="A69" s="64" t="s">
        <v>228</v>
      </c>
      <c r="B69" s="82" t="s">
        <v>68</v>
      </c>
      <c r="C69" s="57">
        <f t="shared" si="0"/>
        <v>4830313.0599999996</v>
      </c>
      <c r="D69" s="64">
        <v>2</v>
      </c>
      <c r="E69" s="57">
        <v>4385612</v>
      </c>
      <c r="F69" s="65">
        <v>350848.96</v>
      </c>
      <c r="G69" s="65">
        <v>93852.1</v>
      </c>
      <c r="H69" s="77">
        <v>2021</v>
      </c>
      <c r="I69" s="83"/>
      <c r="J69" s="23"/>
    </row>
    <row r="70" spans="1:10">
      <c r="A70" s="64" t="s">
        <v>229</v>
      </c>
      <c r="B70" s="82" t="s">
        <v>69</v>
      </c>
      <c r="C70" s="57">
        <f t="shared" si="0"/>
        <v>4830313.0599999996</v>
      </c>
      <c r="D70" s="64">
        <v>2</v>
      </c>
      <c r="E70" s="57">
        <v>4385612</v>
      </c>
      <c r="F70" s="65">
        <v>350848.96</v>
      </c>
      <c r="G70" s="65">
        <v>93852.1</v>
      </c>
      <c r="H70" s="77">
        <v>2021</v>
      </c>
      <c r="I70" s="83"/>
      <c r="J70" s="23"/>
    </row>
    <row r="71" spans="1:10">
      <c r="A71" s="64" t="s">
        <v>230</v>
      </c>
      <c r="B71" s="82" t="s">
        <v>70</v>
      </c>
      <c r="C71" s="57">
        <f t="shared" si="0"/>
        <v>4830313.0599999996</v>
      </c>
      <c r="D71" s="64">
        <v>2</v>
      </c>
      <c r="E71" s="57">
        <v>4385612</v>
      </c>
      <c r="F71" s="65">
        <v>350848.96</v>
      </c>
      <c r="G71" s="65">
        <v>93852.1</v>
      </c>
      <c r="H71" s="77">
        <v>2021</v>
      </c>
      <c r="I71" s="83"/>
      <c r="J71" s="23"/>
    </row>
    <row r="72" spans="1:10">
      <c r="A72" s="64" t="s">
        <v>231</v>
      </c>
      <c r="B72" s="82" t="s">
        <v>71</v>
      </c>
      <c r="C72" s="57">
        <f t="shared" si="0"/>
        <v>7245469.5899999999</v>
      </c>
      <c r="D72" s="64">
        <v>3</v>
      </c>
      <c r="E72" s="57">
        <v>6578418</v>
      </c>
      <c r="F72" s="65">
        <v>526273.43999999994</v>
      </c>
      <c r="G72" s="65">
        <v>140778.15</v>
      </c>
      <c r="H72" s="77">
        <v>2021</v>
      </c>
      <c r="I72" s="83"/>
      <c r="J72" s="23"/>
    </row>
    <row r="73" spans="1:10">
      <c r="A73" s="64" t="s">
        <v>232</v>
      </c>
      <c r="B73" s="82" t="s">
        <v>72</v>
      </c>
      <c r="C73" s="57">
        <f t="shared" si="0"/>
        <v>4830313.0599999996</v>
      </c>
      <c r="D73" s="64">
        <v>2</v>
      </c>
      <c r="E73" s="57">
        <v>4385612</v>
      </c>
      <c r="F73" s="65">
        <v>350848.96</v>
      </c>
      <c r="G73" s="65">
        <v>93852.1</v>
      </c>
      <c r="H73" s="77">
        <v>2021</v>
      </c>
      <c r="I73" s="83"/>
      <c r="J73" s="23"/>
    </row>
    <row r="74" spans="1:10">
      <c r="A74" s="64" t="s">
        <v>233</v>
      </c>
      <c r="B74" s="82" t="s">
        <v>73</v>
      </c>
      <c r="C74" s="57">
        <f t="shared" si="0"/>
        <v>4830313.0599999996</v>
      </c>
      <c r="D74" s="64">
        <v>2</v>
      </c>
      <c r="E74" s="57">
        <v>4385612</v>
      </c>
      <c r="F74" s="65">
        <v>350848.96</v>
      </c>
      <c r="G74" s="65">
        <v>93852.1</v>
      </c>
      <c r="H74" s="77">
        <v>2021</v>
      </c>
      <c r="I74" s="83"/>
      <c r="J74" s="23"/>
    </row>
    <row r="75" spans="1:10">
      <c r="A75" s="64" t="s">
        <v>234</v>
      </c>
      <c r="B75" s="82" t="s">
        <v>74</v>
      </c>
      <c r="C75" s="57">
        <f t="shared" si="0"/>
        <v>4830313.0599999996</v>
      </c>
      <c r="D75" s="64">
        <v>2</v>
      </c>
      <c r="E75" s="57">
        <v>4385612</v>
      </c>
      <c r="F75" s="65">
        <v>350848.96</v>
      </c>
      <c r="G75" s="65">
        <v>93852.1</v>
      </c>
      <c r="H75" s="77">
        <v>2021</v>
      </c>
      <c r="I75" s="83"/>
      <c r="J75" s="23"/>
    </row>
    <row r="76" spans="1:10">
      <c r="A76" s="64" t="s">
        <v>235</v>
      </c>
      <c r="B76" s="82" t="s">
        <v>75</v>
      </c>
      <c r="C76" s="57">
        <f t="shared" si="0"/>
        <v>3181357.6599999997</v>
      </c>
      <c r="D76" s="64">
        <v>2</v>
      </c>
      <c r="E76" s="57">
        <v>3118743.9</v>
      </c>
      <c r="F76" s="65">
        <v>31306.880000000001</v>
      </c>
      <c r="G76" s="65">
        <v>31306.880000000001</v>
      </c>
      <c r="H76" s="77">
        <v>2020</v>
      </c>
      <c r="I76" s="83"/>
      <c r="J76" s="23"/>
    </row>
    <row r="77" spans="1:10" hidden="1">
      <c r="A77" s="9" t="s">
        <v>24</v>
      </c>
      <c r="B77" s="14"/>
      <c r="C77" s="13">
        <f>SUM(C46:C76)</f>
        <v>139795216.55000001</v>
      </c>
      <c r="D77" s="22">
        <f t="shared" ref="D77:G77" si="5">SUM(D46:D76)</f>
        <v>62</v>
      </c>
      <c r="E77" s="13">
        <f t="shared" si="5"/>
        <v>128303006.52000003</v>
      </c>
      <c r="F77" s="13">
        <f t="shared" si="5"/>
        <v>8958565.7700000014</v>
      </c>
      <c r="G77" s="13">
        <f t="shared" si="5"/>
        <v>2533644.2600000007</v>
      </c>
      <c r="H77" s="26"/>
    </row>
    <row r="78" spans="1:10" hidden="1">
      <c r="A78" s="9" t="s">
        <v>25</v>
      </c>
      <c r="B78" s="14"/>
      <c r="C78" s="13">
        <f t="shared" si="0"/>
        <v>0</v>
      </c>
      <c r="D78" s="14"/>
      <c r="E78" s="10">
        <v>0</v>
      </c>
      <c r="F78" s="10"/>
      <c r="G78" s="10"/>
      <c r="H78" s="26"/>
    </row>
    <row r="79" spans="1:10" hidden="1">
      <c r="A79" s="16" t="s">
        <v>187</v>
      </c>
      <c r="B79" s="39"/>
      <c r="C79" s="13">
        <f>C46+C47+C48+C49+C50+C51+C52+C53+C54+C55+C56+C57+C58+C59+C60+C61+C62+C63+C64+C65+C66+C67+C68+C69+C70+C71+C72+C73+C74+C75+C76</f>
        <v>139795216.55000001</v>
      </c>
      <c r="D79" s="14">
        <f>D46+D47+D48+D49+D51+D52+D53+D54+D55+D56+D57+D58+D59+D60+D61+D62+D63+D64+D65+D66+D67+D68+D69+D70+D71+D72+D73+D74+D75+D76</f>
        <v>60</v>
      </c>
      <c r="E79" s="10">
        <f>E46+E47+E48+E49+E50+E51+E52+E53+E54+E55+E56+E57+E58+E59+E60+E61+E62+E63+E64+E65+E66+E67+E68+E69+E70+E71+E72+E73+E74+E75+E76</f>
        <v>128303006.52000003</v>
      </c>
      <c r="F79" s="10">
        <f>F46+F47+F48+F49+F50+F51+F52+F53+F54+F55+F56+F57+F58+F59+F60+F61+F62+F63+F64+F65+F66+F67+F68+F69+F70+F71+F72+F73+F74+F75+F76</f>
        <v>8958565.7700000014</v>
      </c>
      <c r="G79" s="10">
        <f>G46+G47+G48+G49+G50+G51+G52+G53+G54+G55+G56+G57+G58+G59+G60+G61+G62+G63+G64+G65+G66+G67+G68+G69+G70+G71+G72+G73+G74+G75+G76</f>
        <v>2533644.2600000007</v>
      </c>
      <c r="H79" s="26"/>
      <c r="I79" s="47">
        <f>E79+F79+G79</f>
        <v>139795216.55000001</v>
      </c>
    </row>
    <row r="80" spans="1:10" hidden="1">
      <c r="A80" s="16" t="s">
        <v>25</v>
      </c>
      <c r="B80" s="38"/>
      <c r="C80" s="13"/>
      <c r="D80" s="14"/>
      <c r="E80" s="10"/>
      <c r="F80" s="10"/>
      <c r="G80" s="10"/>
      <c r="H80" s="26"/>
      <c r="I80" s="48"/>
    </row>
    <row r="81" spans="1:10">
      <c r="A81" s="86" t="s">
        <v>187</v>
      </c>
      <c r="B81" s="84"/>
      <c r="C81" s="57">
        <f>C46+C47+C48+C49+C50+C51+C52+C53+C54+C55+C56+C57+C58+C59+C60+C61+C62+C63+C64+C65+C66+C67+C68+C69+C70+C71+C72+C73+C74+C75+C76</f>
        <v>139795216.55000001</v>
      </c>
      <c r="D81" s="64">
        <f>D46+D47+D48+D49+D50+D51+D52+D53+D54+D55+D56+D57+D58+D59+D60+D61+D62+D63+D64+D65+D66+D67+D68+D69+D70+D71+D72+D73+D74+D75+D76</f>
        <v>62</v>
      </c>
      <c r="E81" s="57">
        <f>E46+E47+E48+E49+E50+E51+E52+E53+E54+E55+E56+E57+E58+E59+E60+E61+E62+E63+E64+E65+E66+E67+E68+E69+E70+E71+E72+E73+E74+E75+E76</f>
        <v>128303006.52000003</v>
      </c>
      <c r="F81" s="57">
        <f>F46+F47+F48+F49+F50+F51+F52+F53+F54+F55+F56+F57+F58+F59+F60+F61+F62+F63+F64+F65+F66+F67+F68+F69+F70+F71+F72+F73+F74+F75+F76</f>
        <v>8958565.7700000014</v>
      </c>
      <c r="G81" s="57">
        <f>G46+G47+G48+G49+G50+G51+G52+G53+G54+G55+G56+G57+G58+G59+G60+G61+G62+G63+G64+G65+G66+G67+G68+G69+G70+G71+G72+G73+G74+G75+G76</f>
        <v>2533644.2600000007</v>
      </c>
      <c r="H81" s="77"/>
      <c r="I81" s="81"/>
    </row>
    <row r="82" spans="1:10">
      <c r="A82" s="125" t="s">
        <v>25</v>
      </c>
      <c r="B82" s="122"/>
      <c r="C82" s="122"/>
      <c r="D82" s="122"/>
      <c r="E82" s="122"/>
      <c r="F82" s="122"/>
      <c r="G82" s="122"/>
      <c r="H82" s="123"/>
      <c r="I82" s="83"/>
    </row>
    <row r="83" spans="1:10">
      <c r="A83" s="64" t="s">
        <v>236</v>
      </c>
      <c r="B83" s="82" t="s">
        <v>76</v>
      </c>
      <c r="C83" s="57">
        <f t="shared" si="0"/>
        <v>6849602.1999999993</v>
      </c>
      <c r="D83" s="64">
        <v>2</v>
      </c>
      <c r="E83" s="65">
        <v>6218996</v>
      </c>
      <c r="F83" s="65">
        <v>497519.68000000005</v>
      </c>
      <c r="G83" s="65">
        <v>133086.52000000002</v>
      </c>
      <c r="H83" s="77">
        <v>2021</v>
      </c>
      <c r="I83" s="83"/>
      <c r="J83" s="23"/>
    </row>
    <row r="84" spans="1:10">
      <c r="A84" s="64" t="s">
        <v>237</v>
      </c>
      <c r="B84" s="82" t="s">
        <v>77</v>
      </c>
      <c r="C84" s="57">
        <f t="shared" si="0"/>
        <v>2415156.5299999998</v>
      </c>
      <c r="D84" s="64">
        <v>1</v>
      </c>
      <c r="E84" s="65">
        <v>2192806</v>
      </c>
      <c r="F84" s="65">
        <v>175424.48</v>
      </c>
      <c r="G84" s="65">
        <v>46926.05</v>
      </c>
      <c r="H84" s="77">
        <v>2021</v>
      </c>
      <c r="I84" s="83"/>
      <c r="J84" s="23"/>
    </row>
    <row r="85" spans="1:10">
      <c r="A85" s="64" t="s">
        <v>238</v>
      </c>
      <c r="B85" s="82" t="s">
        <v>78</v>
      </c>
      <c r="C85" s="57">
        <f t="shared" si="0"/>
        <v>7245469.5899999999</v>
      </c>
      <c r="D85" s="64">
        <v>3</v>
      </c>
      <c r="E85" s="65">
        <v>6578418</v>
      </c>
      <c r="F85" s="65">
        <v>526273.43999999994</v>
      </c>
      <c r="G85" s="65">
        <v>140778.15</v>
      </c>
      <c r="H85" s="77">
        <v>2021</v>
      </c>
      <c r="I85" s="83"/>
      <c r="J85" s="23"/>
    </row>
    <row r="86" spans="1:10">
      <c r="A86" s="64" t="s">
        <v>239</v>
      </c>
      <c r="B86" s="82" t="s">
        <v>79</v>
      </c>
      <c r="C86" s="57">
        <f t="shared" si="0"/>
        <v>4830313.0599999996</v>
      </c>
      <c r="D86" s="64">
        <v>2</v>
      </c>
      <c r="E86" s="65">
        <v>4385612</v>
      </c>
      <c r="F86" s="65">
        <v>350848.96</v>
      </c>
      <c r="G86" s="65">
        <v>93852.1</v>
      </c>
      <c r="H86" s="77">
        <v>2021</v>
      </c>
      <c r="I86" s="83"/>
      <c r="J86" s="23"/>
    </row>
    <row r="87" spans="1:10">
      <c r="A87" s="64" t="s">
        <v>240</v>
      </c>
      <c r="B87" s="82" t="s">
        <v>80</v>
      </c>
      <c r="C87" s="57">
        <f t="shared" si="0"/>
        <v>4830313.0599999996</v>
      </c>
      <c r="D87" s="64">
        <v>2</v>
      </c>
      <c r="E87" s="65">
        <v>4385612</v>
      </c>
      <c r="F87" s="65">
        <v>350848.96</v>
      </c>
      <c r="G87" s="65">
        <v>93852.1</v>
      </c>
      <c r="H87" s="77">
        <v>2021</v>
      </c>
      <c r="I87" s="83"/>
      <c r="J87" s="23"/>
    </row>
    <row r="88" spans="1:10">
      <c r="A88" s="64" t="s">
        <v>241</v>
      </c>
      <c r="B88" s="82" t="s">
        <v>81</v>
      </c>
      <c r="C88" s="57">
        <f t="shared" si="0"/>
        <v>4830313.0599999996</v>
      </c>
      <c r="D88" s="64">
        <v>2</v>
      </c>
      <c r="E88" s="65">
        <v>4385612</v>
      </c>
      <c r="F88" s="65">
        <v>350848.96</v>
      </c>
      <c r="G88" s="65">
        <v>93852.1</v>
      </c>
      <c r="H88" s="77">
        <v>2021</v>
      </c>
      <c r="I88" s="83"/>
      <c r="J88" s="23"/>
    </row>
    <row r="89" spans="1:10">
      <c r="A89" s="64" t="s">
        <v>242</v>
      </c>
      <c r="B89" s="82" t="s">
        <v>82</v>
      </c>
      <c r="C89" s="57">
        <f t="shared" si="0"/>
        <v>4434445.67</v>
      </c>
      <c r="D89" s="64">
        <v>1</v>
      </c>
      <c r="E89" s="60">
        <v>4026190</v>
      </c>
      <c r="F89" s="66">
        <v>322095.2</v>
      </c>
      <c r="G89" s="66">
        <v>86160.47</v>
      </c>
      <c r="H89" s="77">
        <v>2021</v>
      </c>
      <c r="I89" s="81"/>
      <c r="J89" s="23"/>
    </row>
    <row r="90" spans="1:10">
      <c r="A90" s="64" t="s">
        <v>243</v>
      </c>
      <c r="B90" s="82" t="s">
        <v>83</v>
      </c>
      <c r="C90" s="57">
        <f t="shared" si="0"/>
        <v>7245469.5899999999</v>
      </c>
      <c r="D90" s="64">
        <v>3</v>
      </c>
      <c r="E90" s="65">
        <v>6578418</v>
      </c>
      <c r="F90" s="65">
        <v>526273.43999999994</v>
      </c>
      <c r="G90" s="65">
        <v>140778.15</v>
      </c>
      <c r="H90" s="77">
        <v>2021</v>
      </c>
      <c r="I90" s="83"/>
      <c r="J90" s="23"/>
    </row>
    <row r="91" spans="1:10">
      <c r="A91" s="64" t="s">
        <v>244</v>
      </c>
      <c r="B91" s="82" t="s">
        <v>84</v>
      </c>
      <c r="C91" s="57">
        <f t="shared" si="0"/>
        <v>6849602.1999999993</v>
      </c>
      <c r="D91" s="64">
        <v>2</v>
      </c>
      <c r="E91" s="65">
        <v>6218996</v>
      </c>
      <c r="F91" s="65">
        <v>497519.68000000005</v>
      </c>
      <c r="G91" s="65">
        <v>133086.52000000002</v>
      </c>
      <c r="H91" s="77">
        <v>2021</v>
      </c>
      <c r="I91" s="83"/>
      <c r="J91" s="23"/>
    </row>
    <row r="92" spans="1:10">
      <c r="A92" s="64" t="s">
        <v>245</v>
      </c>
      <c r="B92" s="82" t="s">
        <v>85</v>
      </c>
      <c r="C92" s="57">
        <f t="shared" ref="C92:C163" si="6">E92+F92+G92</f>
        <v>4830313.0599999996</v>
      </c>
      <c r="D92" s="64">
        <v>2</v>
      </c>
      <c r="E92" s="57">
        <v>4385612</v>
      </c>
      <c r="F92" s="65">
        <v>350848.96</v>
      </c>
      <c r="G92" s="65">
        <v>93852.1</v>
      </c>
      <c r="H92" s="77">
        <v>2021</v>
      </c>
      <c r="I92" s="83"/>
      <c r="J92" s="23"/>
    </row>
    <row r="93" spans="1:10">
      <c r="A93" s="64" t="s">
        <v>246</v>
      </c>
      <c r="B93" s="82" t="s">
        <v>86</v>
      </c>
      <c r="C93" s="57">
        <f t="shared" si="6"/>
        <v>4830313.0599999996</v>
      </c>
      <c r="D93" s="64">
        <v>2</v>
      </c>
      <c r="E93" s="57">
        <v>4385612</v>
      </c>
      <c r="F93" s="65">
        <v>350848.96</v>
      </c>
      <c r="G93" s="65">
        <v>93852.1</v>
      </c>
      <c r="H93" s="77">
        <v>2021</v>
      </c>
      <c r="I93" s="83"/>
      <c r="J93" s="23"/>
    </row>
    <row r="94" spans="1:10">
      <c r="A94" s="64" t="s">
        <v>247</v>
      </c>
      <c r="B94" s="82" t="s">
        <v>87</v>
      </c>
      <c r="C94" s="57">
        <f t="shared" si="6"/>
        <v>4830313.0599999996</v>
      </c>
      <c r="D94" s="64">
        <v>2</v>
      </c>
      <c r="E94" s="57">
        <v>4385612</v>
      </c>
      <c r="F94" s="65">
        <v>350848.96</v>
      </c>
      <c r="G94" s="65">
        <v>93852.1</v>
      </c>
      <c r="H94" s="77">
        <v>2021</v>
      </c>
      <c r="I94" s="83"/>
      <c r="J94" s="23"/>
    </row>
    <row r="95" spans="1:10">
      <c r="A95" s="64" t="s">
        <v>248</v>
      </c>
      <c r="B95" s="82" t="s">
        <v>88</v>
      </c>
      <c r="C95" s="57">
        <f t="shared" si="6"/>
        <v>2415156.5299999998</v>
      </c>
      <c r="D95" s="64">
        <v>1</v>
      </c>
      <c r="E95" s="57">
        <v>2192806</v>
      </c>
      <c r="F95" s="65">
        <v>175424.48</v>
      </c>
      <c r="G95" s="65">
        <v>46926.05</v>
      </c>
      <c r="H95" s="77">
        <v>2021</v>
      </c>
      <c r="I95" s="83"/>
      <c r="J95" s="23"/>
    </row>
    <row r="96" spans="1:10" hidden="1">
      <c r="A96" s="9" t="s">
        <v>26</v>
      </c>
      <c r="B96" s="14"/>
      <c r="C96" s="13">
        <f>SUM(C83:C95)</f>
        <v>66436780.670000002</v>
      </c>
      <c r="D96" s="22">
        <f t="shared" ref="D96:G96" si="7">SUM(D83:D95)</f>
        <v>25</v>
      </c>
      <c r="E96" s="13">
        <f t="shared" si="7"/>
        <v>60320302</v>
      </c>
      <c r="F96" s="13">
        <f t="shared" si="7"/>
        <v>4825624.1600000011</v>
      </c>
      <c r="G96" s="13">
        <f t="shared" si="7"/>
        <v>1290854.5100000002</v>
      </c>
      <c r="H96" s="26"/>
    </row>
    <row r="97" spans="1:10" hidden="1">
      <c r="A97" s="9" t="s">
        <v>27</v>
      </c>
      <c r="B97" s="14"/>
      <c r="C97" s="13">
        <f t="shared" si="6"/>
        <v>0</v>
      </c>
      <c r="D97" s="14"/>
      <c r="E97" s="10">
        <v>0</v>
      </c>
      <c r="F97" s="10"/>
      <c r="G97" s="10"/>
      <c r="H97" s="26"/>
    </row>
    <row r="98" spans="1:10" hidden="1">
      <c r="A98" s="9" t="s">
        <v>30</v>
      </c>
      <c r="B98" s="14"/>
      <c r="C98" s="13" t="e">
        <f>SUM(#REF!)</f>
        <v>#REF!</v>
      </c>
      <c r="D98" s="22" t="e">
        <f>SUM(#REF!)</f>
        <v>#REF!</v>
      </c>
      <c r="E98" s="13" t="e">
        <f>SUM(#REF!)</f>
        <v>#REF!</v>
      </c>
      <c r="F98" s="13" t="e">
        <f>SUM(#REF!)</f>
        <v>#REF!</v>
      </c>
      <c r="G98" s="13" t="e">
        <f>SUM(#REF!)</f>
        <v>#REF!</v>
      </c>
      <c r="H98" s="26"/>
    </row>
    <row r="99" spans="1:10" hidden="1">
      <c r="A99" s="9" t="s">
        <v>31</v>
      </c>
      <c r="B99" s="14"/>
      <c r="C99" s="13">
        <f t="shared" si="6"/>
        <v>0</v>
      </c>
      <c r="D99" s="14"/>
      <c r="E99" s="10">
        <v>0</v>
      </c>
      <c r="F99" s="10"/>
      <c r="G99" s="10"/>
      <c r="H99" s="26"/>
    </row>
    <row r="100" spans="1:10" hidden="1">
      <c r="A100" s="49" t="s">
        <v>188</v>
      </c>
      <c r="B100" s="40"/>
      <c r="C100" s="13">
        <v>58659649</v>
      </c>
      <c r="D100" s="14">
        <f>D83+D84+D85+D86+D87+D88+D89+D90+D91+D92+D93+D94+D95</f>
        <v>25</v>
      </c>
      <c r="E100" s="10">
        <f>E83+E84+E85+E86+E87+E88+E89+E90+E91+E92+E93+E94+E95</f>
        <v>60320302</v>
      </c>
      <c r="F100" s="10">
        <f>F83+F84+F85+F86+F87+F88+F89+F90+F91+F92+F93+F94+F95</f>
        <v>4825624.1600000011</v>
      </c>
      <c r="G100" s="10">
        <v>1119419</v>
      </c>
      <c r="H100" s="26"/>
      <c r="I100" s="47">
        <f>E100+F100+G100</f>
        <v>66265345.160000004</v>
      </c>
    </row>
    <row r="101" spans="1:10" hidden="1">
      <c r="A101" s="49" t="s">
        <v>31</v>
      </c>
      <c r="B101" s="38"/>
      <c r="C101" s="13"/>
      <c r="D101" s="14"/>
      <c r="E101" s="10"/>
      <c r="F101" s="10"/>
      <c r="G101" s="10"/>
      <c r="H101" s="26"/>
      <c r="I101" s="48"/>
    </row>
    <row r="102" spans="1:10">
      <c r="A102" s="85" t="s">
        <v>188</v>
      </c>
      <c r="B102" s="84"/>
      <c r="C102" s="57">
        <f>C83+C84+C85+C86+C87+C88+C89+C90+C91+C92+C93+C94+C95</f>
        <v>66436780.670000002</v>
      </c>
      <c r="D102" s="87">
        <f>D83+D84+D85+D86+D87+D88+D89+D90+D91+D92+D93+D94+D95</f>
        <v>25</v>
      </c>
      <c r="E102" s="57">
        <f>E83+E84+E85+E86+E87+E88+E89+E90+E91+E92+E93+E94+E95</f>
        <v>60320302</v>
      </c>
      <c r="F102" s="57">
        <f>F83+F84+F85+F86+F87+F88+F89+F90+F91+F92+F93+F94+F95</f>
        <v>4825624.1600000011</v>
      </c>
      <c r="G102" s="57">
        <f>G83+G84+G85+G86+G87+G88+G89+G90+G91+G92+G93+G94+G95</f>
        <v>1290854.5100000002</v>
      </c>
      <c r="H102" s="77"/>
      <c r="I102" s="81"/>
    </row>
    <row r="103" spans="1:10">
      <c r="A103" s="126" t="s">
        <v>31</v>
      </c>
      <c r="B103" s="122"/>
      <c r="C103" s="122"/>
      <c r="D103" s="122"/>
      <c r="E103" s="122"/>
      <c r="F103" s="122"/>
      <c r="G103" s="122"/>
      <c r="H103" s="123"/>
      <c r="I103" s="83"/>
    </row>
    <row r="104" spans="1:10">
      <c r="A104" s="64" t="s">
        <v>249</v>
      </c>
      <c r="B104" s="82" t="s">
        <v>89</v>
      </c>
      <c r="C104" s="57">
        <f t="shared" si="6"/>
        <v>4830313.0599999996</v>
      </c>
      <c r="D104" s="64">
        <v>2</v>
      </c>
      <c r="E104" s="57">
        <v>4385612</v>
      </c>
      <c r="F104" s="65">
        <v>350848.96</v>
      </c>
      <c r="G104" s="65">
        <v>93852.1</v>
      </c>
      <c r="H104" s="77">
        <v>2021</v>
      </c>
      <c r="I104" s="83"/>
      <c r="J104" s="23"/>
    </row>
    <row r="105" spans="1:10">
      <c r="A105" s="64" t="s">
        <v>250</v>
      </c>
      <c r="B105" s="82" t="s">
        <v>90</v>
      </c>
      <c r="C105" s="57">
        <f t="shared" si="6"/>
        <v>9660626.1099999994</v>
      </c>
      <c r="D105" s="64">
        <v>4</v>
      </c>
      <c r="E105" s="57">
        <v>8771224</v>
      </c>
      <c r="F105" s="65">
        <v>701697.92</v>
      </c>
      <c r="G105" s="65">
        <v>187704.19</v>
      </c>
      <c r="H105" s="77">
        <v>2021</v>
      </c>
      <c r="I105" s="83"/>
      <c r="J105" s="23"/>
    </row>
    <row r="106" spans="1:10">
      <c r="A106" s="64" t="s">
        <v>251</v>
      </c>
      <c r="B106" s="82" t="s">
        <v>91</v>
      </c>
      <c r="C106" s="57">
        <f t="shared" si="6"/>
        <v>2415156.5299999998</v>
      </c>
      <c r="D106" s="64">
        <v>1</v>
      </c>
      <c r="E106" s="57">
        <v>2192806</v>
      </c>
      <c r="F106" s="65">
        <v>175424.48</v>
      </c>
      <c r="G106" s="65">
        <v>46926.05</v>
      </c>
      <c r="H106" s="77">
        <v>2021</v>
      </c>
      <c r="I106" s="81"/>
      <c r="J106" s="23"/>
    </row>
    <row r="107" spans="1:10">
      <c r="A107" s="64" t="s">
        <v>252</v>
      </c>
      <c r="B107" s="82" t="s">
        <v>92</v>
      </c>
      <c r="C107" s="57">
        <f t="shared" si="6"/>
        <v>9660626.1099999994</v>
      </c>
      <c r="D107" s="64">
        <v>4</v>
      </c>
      <c r="E107" s="57">
        <v>8771224</v>
      </c>
      <c r="F107" s="65">
        <v>701697.92</v>
      </c>
      <c r="G107" s="65">
        <v>187704.19</v>
      </c>
      <c r="H107" s="77">
        <v>2021</v>
      </c>
      <c r="I107" s="83"/>
      <c r="J107" s="23"/>
    </row>
    <row r="108" spans="1:10">
      <c r="A108" s="64" t="s">
        <v>253</v>
      </c>
      <c r="B108" s="82" t="s">
        <v>93</v>
      </c>
      <c r="C108" s="57">
        <f t="shared" si="6"/>
        <v>2415156.5299999998</v>
      </c>
      <c r="D108" s="64">
        <v>1</v>
      </c>
      <c r="E108" s="57">
        <v>2192806</v>
      </c>
      <c r="F108" s="65">
        <v>175424.48</v>
      </c>
      <c r="G108" s="65">
        <v>46926.05</v>
      </c>
      <c r="H108" s="77">
        <v>2021</v>
      </c>
      <c r="I108" s="83"/>
      <c r="J108" s="23"/>
    </row>
    <row r="109" spans="1:10">
      <c r="A109" s="64" t="s">
        <v>254</v>
      </c>
      <c r="B109" s="82" t="s">
        <v>94</v>
      </c>
      <c r="C109" s="57">
        <f t="shared" si="6"/>
        <v>9660626.1099999994</v>
      </c>
      <c r="D109" s="64">
        <v>4</v>
      </c>
      <c r="E109" s="57">
        <v>8771224</v>
      </c>
      <c r="F109" s="65">
        <v>701697.92</v>
      </c>
      <c r="G109" s="65">
        <v>187704.19</v>
      </c>
      <c r="H109" s="77">
        <v>2021</v>
      </c>
      <c r="I109" s="83"/>
      <c r="J109" s="23"/>
    </row>
    <row r="110" spans="1:10" hidden="1">
      <c r="A110" s="9" t="s">
        <v>32</v>
      </c>
      <c r="B110" s="14"/>
      <c r="C110" s="13">
        <f>SUM(C104:C109)</f>
        <v>38642504.450000003</v>
      </c>
      <c r="D110" s="22">
        <f t="shared" ref="D110:G110" si="8">SUM(D104:D109)</f>
        <v>16</v>
      </c>
      <c r="E110" s="13">
        <f t="shared" si="8"/>
        <v>35084896</v>
      </c>
      <c r="F110" s="13">
        <f t="shared" si="8"/>
        <v>2806791.68</v>
      </c>
      <c r="G110" s="13">
        <f t="shared" si="8"/>
        <v>750816.77</v>
      </c>
      <c r="H110" s="26"/>
    </row>
    <row r="111" spans="1:10" hidden="1">
      <c r="A111" s="9" t="s">
        <v>33</v>
      </c>
      <c r="B111" s="14"/>
      <c r="C111" s="13">
        <f t="shared" si="6"/>
        <v>0</v>
      </c>
      <c r="D111" s="14"/>
      <c r="E111" s="10">
        <v>0</v>
      </c>
      <c r="F111" s="10"/>
      <c r="G111" s="10"/>
      <c r="H111" s="26"/>
    </row>
    <row r="112" spans="1:10" hidden="1">
      <c r="A112" s="49" t="s">
        <v>189</v>
      </c>
      <c r="B112" s="39"/>
      <c r="C112" s="13">
        <f>C104+C105+C106+C107+C108+C109</f>
        <v>38642504.450000003</v>
      </c>
      <c r="D112" s="14">
        <f>D104+D105+D106+D107+D108+D109</f>
        <v>16</v>
      </c>
      <c r="E112" s="10">
        <f>E104+E105+E106+E107+E108+E109</f>
        <v>35084896</v>
      </c>
      <c r="F112" s="10">
        <f>F104+F105+F106+F107+F108+F109</f>
        <v>2806791.68</v>
      </c>
      <c r="G112" s="10">
        <f>G104+G105+G106+G107+G108+G109</f>
        <v>750816.77</v>
      </c>
      <c r="H112" s="26"/>
      <c r="I112" s="47">
        <f>E112+F112+G112</f>
        <v>38642504.450000003</v>
      </c>
    </row>
    <row r="113" spans="1:10" hidden="1">
      <c r="A113" s="49" t="s">
        <v>33</v>
      </c>
      <c r="B113" s="38"/>
      <c r="C113" s="13"/>
      <c r="D113" s="14"/>
      <c r="E113" s="10"/>
      <c r="F113" s="10"/>
      <c r="G113" s="10"/>
      <c r="H113" s="26"/>
      <c r="I113" s="48"/>
    </row>
    <row r="114" spans="1:10">
      <c r="A114" s="85" t="s">
        <v>189</v>
      </c>
      <c r="B114" s="84"/>
      <c r="C114" s="57">
        <f>C104+C105+C106+C107+C108+C109</f>
        <v>38642504.450000003</v>
      </c>
      <c r="D114" s="64">
        <f>D104+D105+D106+D107+D108+D109</f>
        <v>16</v>
      </c>
      <c r="E114" s="65">
        <f>E104+E105+E106+E107+E108+E109</f>
        <v>35084896</v>
      </c>
      <c r="F114" s="65">
        <f>F104+F105+F106+F107+F108+F109</f>
        <v>2806791.68</v>
      </c>
      <c r="G114" s="65">
        <f>G104+G105+G106+G107+G108+G109</f>
        <v>750816.77</v>
      </c>
      <c r="H114" s="77"/>
      <c r="I114" s="81"/>
    </row>
    <row r="115" spans="1:10">
      <c r="A115" s="126" t="s">
        <v>33</v>
      </c>
      <c r="B115" s="122"/>
      <c r="C115" s="122"/>
      <c r="D115" s="122"/>
      <c r="E115" s="122"/>
      <c r="F115" s="122"/>
      <c r="G115" s="123"/>
      <c r="H115" s="77"/>
      <c r="I115" s="83"/>
    </row>
    <row r="116" spans="1:10">
      <c r="A116" s="64" t="s">
        <v>255</v>
      </c>
      <c r="B116" s="82" t="s">
        <v>372</v>
      </c>
      <c r="C116" s="57">
        <f t="shared" si="6"/>
        <v>14490939.169999998</v>
      </c>
      <c r="D116" s="64">
        <v>6</v>
      </c>
      <c r="E116" s="57">
        <v>13156836</v>
      </c>
      <c r="F116" s="65">
        <v>1052546.8799999999</v>
      </c>
      <c r="G116" s="65">
        <v>281556.28999999998</v>
      </c>
      <c r="H116" s="77">
        <v>2021</v>
      </c>
      <c r="I116" s="83"/>
      <c r="J116" s="23"/>
    </row>
    <row r="117" spans="1:10">
      <c r="A117" s="64" t="s">
        <v>256</v>
      </c>
      <c r="B117" s="82" t="s">
        <v>373</v>
      </c>
      <c r="C117" s="57">
        <f t="shared" si="6"/>
        <v>3755832.84</v>
      </c>
      <c r="D117" s="64">
        <v>2</v>
      </c>
      <c r="E117" s="57">
        <v>3677142</v>
      </c>
      <c r="F117" s="65"/>
      <c r="G117" s="65">
        <v>78690.84</v>
      </c>
      <c r="H117" s="77">
        <v>2019</v>
      </c>
      <c r="I117" s="83"/>
      <c r="J117" s="23"/>
    </row>
    <row r="118" spans="1:10" hidden="1">
      <c r="A118" s="9" t="s">
        <v>34</v>
      </c>
      <c r="B118" s="14"/>
      <c r="C118" s="13">
        <f>SUM(C116:C117)</f>
        <v>18246772.009999998</v>
      </c>
      <c r="D118" s="22">
        <f t="shared" ref="D118:G118" si="9">SUM(D116:D117)</f>
        <v>8</v>
      </c>
      <c r="E118" s="13">
        <f t="shared" si="9"/>
        <v>16833978</v>
      </c>
      <c r="F118" s="13">
        <f t="shared" si="9"/>
        <v>1052546.8799999999</v>
      </c>
      <c r="G118" s="13">
        <f t="shared" si="9"/>
        <v>360247.13</v>
      </c>
      <c r="H118" s="26"/>
    </row>
    <row r="119" spans="1:10" hidden="1">
      <c r="A119" s="9" t="s">
        <v>35</v>
      </c>
      <c r="B119" s="14"/>
      <c r="C119" s="13">
        <f t="shared" si="6"/>
        <v>0</v>
      </c>
      <c r="D119" s="14"/>
      <c r="E119" s="10">
        <v>0</v>
      </c>
      <c r="F119" s="10"/>
      <c r="G119" s="10"/>
      <c r="H119" s="26"/>
    </row>
    <row r="120" spans="1:10" hidden="1">
      <c r="A120" s="49" t="s">
        <v>190</v>
      </c>
      <c r="B120" s="39"/>
      <c r="C120" s="13">
        <f>C116+C117</f>
        <v>18246772.009999998</v>
      </c>
      <c r="D120" s="14">
        <f>D116+D117</f>
        <v>8</v>
      </c>
      <c r="E120" s="10">
        <f>E116+E117</f>
        <v>16833978</v>
      </c>
      <c r="F120" s="10">
        <f>F116</f>
        <v>1052546.8799999999</v>
      </c>
      <c r="G120" s="10">
        <f>G116+G117</f>
        <v>360247.13</v>
      </c>
      <c r="H120" s="26"/>
      <c r="I120" s="47">
        <f>E120+F120+G120</f>
        <v>18246772.009999998</v>
      </c>
    </row>
    <row r="121" spans="1:10" hidden="1">
      <c r="A121" s="49" t="s">
        <v>35</v>
      </c>
      <c r="B121" s="50"/>
      <c r="C121" s="13"/>
      <c r="D121" s="14"/>
      <c r="E121" s="10"/>
      <c r="F121" s="10"/>
      <c r="G121" s="10"/>
      <c r="H121" s="26"/>
      <c r="I121" s="48"/>
    </row>
    <row r="122" spans="1:10">
      <c r="A122" s="85" t="s">
        <v>190</v>
      </c>
      <c r="B122" s="88"/>
      <c r="C122" s="57">
        <f>C116+C117</f>
        <v>18246772.009999998</v>
      </c>
      <c r="D122" s="64">
        <f>D116+D117</f>
        <v>8</v>
      </c>
      <c r="E122" s="65">
        <f>E116+E117</f>
        <v>16833978</v>
      </c>
      <c r="F122" s="65">
        <f>F116+F117</f>
        <v>1052546.8799999999</v>
      </c>
      <c r="G122" s="65">
        <f>G116+G117</f>
        <v>360247.13</v>
      </c>
      <c r="H122" s="77"/>
      <c r="I122" s="81"/>
    </row>
    <row r="123" spans="1:10">
      <c r="A123" s="126" t="s">
        <v>35</v>
      </c>
      <c r="B123" s="122"/>
      <c r="C123" s="122"/>
      <c r="D123" s="122"/>
      <c r="E123" s="122"/>
      <c r="F123" s="122"/>
      <c r="G123" s="122"/>
      <c r="H123" s="123"/>
      <c r="I123" s="83"/>
    </row>
    <row r="124" spans="1:10">
      <c r="A124" s="64" t="s">
        <v>257</v>
      </c>
      <c r="B124" s="82" t="s">
        <v>95</v>
      </c>
      <c r="C124" s="57">
        <f t="shared" si="6"/>
        <v>7003233.8500000006</v>
      </c>
      <c r="D124" s="64">
        <v>5</v>
      </c>
      <c r="E124" s="57">
        <v>6900603.2000000002</v>
      </c>
      <c r="F124" s="65"/>
      <c r="G124" s="65">
        <v>102630.65</v>
      </c>
      <c r="H124" s="77">
        <v>2020</v>
      </c>
      <c r="I124" s="83"/>
      <c r="J124" s="23"/>
    </row>
    <row r="125" spans="1:10" ht="15.75" customHeight="1">
      <c r="A125" s="64" t="s">
        <v>258</v>
      </c>
      <c r="B125" s="82" t="s">
        <v>96</v>
      </c>
      <c r="C125" s="57">
        <f t="shared" si="6"/>
        <v>4201940.3099999996</v>
      </c>
      <c r="D125" s="64">
        <v>3</v>
      </c>
      <c r="E125" s="57">
        <v>4140361.92</v>
      </c>
      <c r="F125" s="65"/>
      <c r="G125" s="65">
        <v>61578.39</v>
      </c>
      <c r="H125" s="77">
        <v>2020</v>
      </c>
      <c r="I125" s="83"/>
      <c r="J125" s="23"/>
    </row>
    <row r="126" spans="1:10" ht="15.75" customHeight="1">
      <c r="A126" s="64" t="s">
        <v>259</v>
      </c>
      <c r="B126" s="82" t="s">
        <v>97</v>
      </c>
      <c r="C126" s="57">
        <f t="shared" si="6"/>
        <v>7003233.8500000006</v>
      </c>
      <c r="D126" s="64">
        <v>5</v>
      </c>
      <c r="E126" s="57">
        <v>6900603.2000000002</v>
      </c>
      <c r="F126" s="65"/>
      <c r="G126" s="65">
        <v>102630.65</v>
      </c>
      <c r="H126" s="77">
        <v>2020</v>
      </c>
      <c r="I126" s="83"/>
      <c r="J126" s="23"/>
    </row>
    <row r="127" spans="1:10" ht="15.75" customHeight="1">
      <c r="A127" s="64" t="s">
        <v>260</v>
      </c>
      <c r="B127" s="82" t="s">
        <v>98</v>
      </c>
      <c r="C127" s="57">
        <f t="shared" si="6"/>
        <v>4677764</v>
      </c>
      <c r="D127" s="64">
        <v>4</v>
      </c>
      <c r="E127" s="57">
        <v>4595659.4800000004</v>
      </c>
      <c r="F127" s="65"/>
      <c r="G127" s="65">
        <v>82104.52</v>
      </c>
      <c r="H127" s="77">
        <v>2020</v>
      </c>
      <c r="I127" s="83"/>
      <c r="J127" s="23"/>
    </row>
    <row r="128" spans="1:10">
      <c r="A128" s="64" t="s">
        <v>261</v>
      </c>
      <c r="B128" s="82" t="s">
        <v>99</v>
      </c>
      <c r="C128" s="57">
        <f t="shared" si="6"/>
        <v>2415156.5299999998</v>
      </c>
      <c r="D128" s="64">
        <v>1</v>
      </c>
      <c r="E128" s="57">
        <v>2192806</v>
      </c>
      <c r="F128" s="65">
        <v>175424.48</v>
      </c>
      <c r="G128" s="65">
        <v>46926.05</v>
      </c>
      <c r="H128" s="77">
        <v>2021</v>
      </c>
      <c r="I128" s="83"/>
      <c r="J128" s="23"/>
    </row>
    <row r="129" spans="1:10" ht="15.75" customHeight="1">
      <c r="A129" s="64" t="s">
        <v>262</v>
      </c>
      <c r="B129" s="82" t="s">
        <v>100</v>
      </c>
      <c r="C129" s="57">
        <f t="shared" si="6"/>
        <v>9660626.1099999994</v>
      </c>
      <c r="D129" s="64">
        <v>4</v>
      </c>
      <c r="E129" s="57">
        <v>8771224</v>
      </c>
      <c r="F129" s="65">
        <v>701697.92</v>
      </c>
      <c r="G129" s="65">
        <v>187704.19</v>
      </c>
      <c r="H129" s="77">
        <v>2021</v>
      </c>
      <c r="I129" s="83"/>
      <c r="J129" s="23"/>
    </row>
    <row r="130" spans="1:10" ht="15.75" customHeight="1">
      <c r="A130" s="64" t="s">
        <v>263</v>
      </c>
      <c r="B130" s="82" t="s">
        <v>101</v>
      </c>
      <c r="C130" s="57">
        <f t="shared" si="6"/>
        <v>14490939.169999998</v>
      </c>
      <c r="D130" s="64">
        <v>6</v>
      </c>
      <c r="E130" s="57">
        <v>13156836</v>
      </c>
      <c r="F130" s="65">
        <v>1052546.8799999999</v>
      </c>
      <c r="G130" s="65">
        <v>281556.28999999998</v>
      </c>
      <c r="H130" s="77">
        <v>2021</v>
      </c>
      <c r="I130" s="83"/>
      <c r="J130" s="23"/>
    </row>
    <row r="131" spans="1:10" ht="15.75" customHeight="1">
      <c r="A131" s="64" t="s">
        <v>264</v>
      </c>
      <c r="B131" s="82" t="s">
        <v>102</v>
      </c>
      <c r="C131" s="57">
        <f t="shared" si="6"/>
        <v>4830313.0599999996</v>
      </c>
      <c r="D131" s="64">
        <v>2</v>
      </c>
      <c r="E131" s="57">
        <v>4385612</v>
      </c>
      <c r="F131" s="65">
        <v>350848.96</v>
      </c>
      <c r="G131" s="65">
        <v>93852.1</v>
      </c>
      <c r="H131" s="77">
        <v>2021</v>
      </c>
      <c r="I131" s="83"/>
      <c r="J131" s="23"/>
    </row>
    <row r="132" spans="1:10" ht="15.75" customHeight="1">
      <c r="A132" s="64" t="s">
        <v>265</v>
      </c>
      <c r="B132" s="82" t="s">
        <v>103</v>
      </c>
      <c r="C132" s="57">
        <f t="shared" si="6"/>
        <v>2181925.5199999996</v>
      </c>
      <c r="D132" s="64">
        <v>1</v>
      </c>
      <c r="E132" s="57">
        <v>2092372</v>
      </c>
      <c r="F132" s="65">
        <v>44776.76</v>
      </c>
      <c r="G132" s="65">
        <v>44776.76</v>
      </c>
      <c r="H132" s="77">
        <v>2020</v>
      </c>
      <c r="I132" s="83"/>
      <c r="J132" s="23"/>
    </row>
    <row r="133" spans="1:10" ht="15.75" customHeight="1">
      <c r="A133" s="64" t="s">
        <v>266</v>
      </c>
      <c r="B133" s="82" t="s">
        <v>104</v>
      </c>
      <c r="C133" s="57">
        <f t="shared" si="6"/>
        <v>2133065.7999999998</v>
      </c>
      <c r="D133" s="64">
        <v>1</v>
      </c>
      <c r="E133" s="57">
        <v>2092372</v>
      </c>
      <c r="F133" s="65">
        <v>20346.900000000001</v>
      </c>
      <c r="G133" s="65">
        <v>20346.900000000001</v>
      </c>
      <c r="H133" s="77">
        <v>2020</v>
      </c>
      <c r="I133" s="83"/>
      <c r="J133" s="23"/>
    </row>
    <row r="134" spans="1:10" ht="15.75" customHeight="1">
      <c r="A134" s="64" t="s">
        <v>267</v>
      </c>
      <c r="B134" s="82" t="s">
        <v>105</v>
      </c>
      <c r="C134" s="57">
        <f t="shared" si="6"/>
        <v>2415156.5299999998</v>
      </c>
      <c r="D134" s="64">
        <v>1</v>
      </c>
      <c r="E134" s="57">
        <v>2192806</v>
      </c>
      <c r="F134" s="65">
        <v>175424.48</v>
      </c>
      <c r="G134" s="65">
        <v>46926.05</v>
      </c>
      <c r="H134" s="77">
        <v>2021</v>
      </c>
      <c r="I134" s="83"/>
      <c r="J134" s="23"/>
    </row>
    <row r="135" spans="1:10" ht="15.75" customHeight="1">
      <c r="A135" s="64" t="s">
        <v>268</v>
      </c>
      <c r="B135" s="82" t="s">
        <v>106</v>
      </c>
      <c r="C135" s="57">
        <f t="shared" si="6"/>
        <v>2415156.5299999998</v>
      </c>
      <c r="D135" s="64">
        <v>1</v>
      </c>
      <c r="E135" s="57">
        <v>2192806</v>
      </c>
      <c r="F135" s="65">
        <v>175424.48</v>
      </c>
      <c r="G135" s="65">
        <v>46926.05</v>
      </c>
      <c r="H135" s="77">
        <v>2021</v>
      </c>
      <c r="I135" s="83"/>
      <c r="J135" s="23"/>
    </row>
    <row r="136" spans="1:10">
      <c r="A136" s="64" t="s">
        <v>269</v>
      </c>
      <c r="B136" s="82" t="s">
        <v>107</v>
      </c>
      <c r="C136" s="57">
        <f t="shared" si="6"/>
        <v>26566721.810000002</v>
      </c>
      <c r="D136" s="64">
        <v>11</v>
      </c>
      <c r="E136" s="57">
        <v>24120866</v>
      </c>
      <c r="F136" s="65">
        <v>1929669.28</v>
      </c>
      <c r="G136" s="65">
        <v>516186.53</v>
      </c>
      <c r="H136" s="77">
        <v>2021</v>
      </c>
      <c r="I136" s="83"/>
      <c r="J136" s="23"/>
    </row>
    <row r="137" spans="1:10">
      <c r="A137" s="64" t="s">
        <v>270</v>
      </c>
      <c r="B137" s="82" t="s">
        <v>108</v>
      </c>
      <c r="C137" s="57">
        <f t="shared" si="6"/>
        <v>2415156.5299999998</v>
      </c>
      <c r="D137" s="64">
        <v>1</v>
      </c>
      <c r="E137" s="57">
        <v>2192806</v>
      </c>
      <c r="F137" s="65">
        <v>175424.48</v>
      </c>
      <c r="G137" s="65">
        <v>46926.05</v>
      </c>
      <c r="H137" s="77">
        <v>2021</v>
      </c>
      <c r="I137" s="83"/>
      <c r="J137" s="23"/>
    </row>
    <row r="138" spans="1:10" ht="15.75" customHeight="1">
      <c r="A138" s="64" t="s">
        <v>271</v>
      </c>
      <c r="B138" s="82" t="s">
        <v>109</v>
      </c>
      <c r="C138" s="57">
        <f t="shared" si="6"/>
        <v>4830313.0599999996</v>
      </c>
      <c r="D138" s="64">
        <v>2</v>
      </c>
      <c r="E138" s="57">
        <v>4385612</v>
      </c>
      <c r="F138" s="65">
        <v>350848.96</v>
      </c>
      <c r="G138" s="65">
        <v>93852.1</v>
      </c>
      <c r="H138" s="77">
        <v>2021</v>
      </c>
      <c r="I138" s="83"/>
      <c r="J138" s="23"/>
    </row>
    <row r="139" spans="1:10" ht="15.75" customHeight="1">
      <c r="A139" s="64" t="s">
        <v>272</v>
      </c>
      <c r="B139" s="82" t="s">
        <v>110</v>
      </c>
      <c r="C139" s="57">
        <f t="shared" si="6"/>
        <v>15273478.66</v>
      </c>
      <c r="D139" s="64">
        <v>7</v>
      </c>
      <c r="E139" s="57">
        <v>14646604</v>
      </c>
      <c r="F139" s="65">
        <v>313437.33</v>
      </c>
      <c r="G139" s="65">
        <v>313437.33</v>
      </c>
      <c r="H139" s="77">
        <v>2020</v>
      </c>
      <c r="I139" s="83"/>
      <c r="J139" s="23"/>
    </row>
    <row r="140" spans="1:10" ht="15.75" customHeight="1">
      <c r="A140" s="64" t="s">
        <v>273</v>
      </c>
      <c r="B140" s="82" t="s">
        <v>111</v>
      </c>
      <c r="C140" s="57">
        <f t="shared" si="6"/>
        <v>12075782.640000001</v>
      </c>
      <c r="D140" s="64">
        <v>5</v>
      </c>
      <c r="E140" s="57">
        <v>10964030</v>
      </c>
      <c r="F140" s="65">
        <v>877122.4</v>
      </c>
      <c r="G140" s="65">
        <v>234630.24</v>
      </c>
      <c r="H140" s="77">
        <v>2021</v>
      </c>
      <c r="I140" s="83"/>
      <c r="J140" s="23"/>
    </row>
    <row r="141" spans="1:10" ht="15.75" customHeight="1">
      <c r="A141" s="64" t="s">
        <v>274</v>
      </c>
      <c r="B141" s="82" t="s">
        <v>112</v>
      </c>
      <c r="C141" s="57">
        <f t="shared" si="6"/>
        <v>9660626.1099999994</v>
      </c>
      <c r="D141" s="64">
        <v>4</v>
      </c>
      <c r="E141" s="57">
        <v>8771224</v>
      </c>
      <c r="F141" s="65">
        <v>701697.92</v>
      </c>
      <c r="G141" s="65">
        <v>187704.19</v>
      </c>
      <c r="H141" s="77">
        <v>2021</v>
      </c>
      <c r="I141" s="83"/>
      <c r="J141" s="23"/>
    </row>
    <row r="142" spans="1:10" ht="15.75" customHeight="1">
      <c r="A142" s="64" t="s">
        <v>275</v>
      </c>
      <c r="B142" s="82" t="s">
        <v>113</v>
      </c>
      <c r="C142" s="57">
        <f t="shared" si="6"/>
        <v>9660626.1099999994</v>
      </c>
      <c r="D142" s="64">
        <v>4</v>
      </c>
      <c r="E142" s="57">
        <v>8771224</v>
      </c>
      <c r="F142" s="65">
        <v>701697.92</v>
      </c>
      <c r="G142" s="65">
        <v>187704.19</v>
      </c>
      <c r="H142" s="77">
        <v>2021</v>
      </c>
      <c r="I142" s="83"/>
      <c r="J142" s="23"/>
    </row>
    <row r="143" spans="1:10" ht="15.75" customHeight="1">
      <c r="A143" s="64" t="s">
        <v>276</v>
      </c>
      <c r="B143" s="82" t="s">
        <v>114</v>
      </c>
      <c r="C143" s="57">
        <f t="shared" si="6"/>
        <v>10909627.600000001</v>
      </c>
      <c r="D143" s="64">
        <v>5</v>
      </c>
      <c r="E143" s="57">
        <v>10461860</v>
      </c>
      <c r="F143" s="65">
        <v>223883.8</v>
      </c>
      <c r="G143" s="65">
        <v>223883.8</v>
      </c>
      <c r="H143" s="77">
        <v>2020</v>
      </c>
      <c r="I143" s="83"/>
      <c r="J143" s="23"/>
    </row>
    <row r="144" spans="1:10" ht="15.75" customHeight="1">
      <c r="A144" s="64" t="s">
        <v>277</v>
      </c>
      <c r="B144" s="82" t="s">
        <v>115</v>
      </c>
      <c r="C144" s="57">
        <f t="shared" si="6"/>
        <v>13091553.120000001</v>
      </c>
      <c r="D144" s="64">
        <v>6</v>
      </c>
      <c r="E144" s="57">
        <v>12554232</v>
      </c>
      <c r="F144" s="65">
        <v>268660.56</v>
      </c>
      <c r="G144" s="65">
        <v>268660.56</v>
      </c>
      <c r="H144" s="77">
        <v>2020</v>
      </c>
      <c r="I144" s="83"/>
      <c r="J144" s="23"/>
    </row>
    <row r="145" spans="1:10" ht="15.75" customHeight="1">
      <c r="A145" s="64" t="s">
        <v>278</v>
      </c>
      <c r="B145" s="82" t="s">
        <v>116</v>
      </c>
      <c r="C145" s="57">
        <f t="shared" si="6"/>
        <v>9660626.1099999994</v>
      </c>
      <c r="D145" s="64">
        <v>4</v>
      </c>
      <c r="E145" s="57">
        <v>8771224</v>
      </c>
      <c r="F145" s="65">
        <v>701697.92</v>
      </c>
      <c r="G145" s="65">
        <v>187704.19</v>
      </c>
      <c r="H145" s="77">
        <v>2021</v>
      </c>
      <c r="I145" s="83"/>
      <c r="J145" s="23"/>
    </row>
    <row r="146" spans="1:10" ht="15.75" customHeight="1">
      <c r="A146" s="64" t="s">
        <v>279</v>
      </c>
      <c r="B146" s="82" t="s">
        <v>117</v>
      </c>
      <c r="C146" s="57">
        <f t="shared" si="6"/>
        <v>2415156.5299999998</v>
      </c>
      <c r="D146" s="64">
        <v>1</v>
      </c>
      <c r="E146" s="57">
        <v>2192806</v>
      </c>
      <c r="F146" s="65">
        <v>175424.48</v>
      </c>
      <c r="G146" s="65">
        <v>46926.05</v>
      </c>
      <c r="H146" s="77">
        <v>2021</v>
      </c>
      <c r="I146" s="83"/>
      <c r="J146" s="23"/>
    </row>
    <row r="147" spans="1:10" ht="15.75" customHeight="1">
      <c r="A147" s="64" t="s">
        <v>280</v>
      </c>
      <c r="B147" s="82" t="s">
        <v>118</v>
      </c>
      <c r="C147" s="57">
        <f t="shared" si="6"/>
        <v>14490939.169999998</v>
      </c>
      <c r="D147" s="64">
        <v>6</v>
      </c>
      <c r="E147" s="57">
        <v>13156836</v>
      </c>
      <c r="F147" s="65">
        <v>1052546.8799999999</v>
      </c>
      <c r="G147" s="65">
        <v>281556.28999999998</v>
      </c>
      <c r="H147" s="77">
        <v>2021</v>
      </c>
      <c r="I147" s="83"/>
      <c r="J147" s="23"/>
    </row>
    <row r="148" spans="1:10" ht="15.75" customHeight="1">
      <c r="A148" s="64" t="s">
        <v>281</v>
      </c>
      <c r="B148" s="82" t="s">
        <v>119</v>
      </c>
      <c r="C148" s="57">
        <f t="shared" si="6"/>
        <v>15273478.66</v>
      </c>
      <c r="D148" s="64">
        <v>7</v>
      </c>
      <c r="E148" s="57">
        <v>14646604</v>
      </c>
      <c r="F148" s="65">
        <v>313437.33</v>
      </c>
      <c r="G148" s="65">
        <v>313437.33</v>
      </c>
      <c r="H148" s="77">
        <v>2020</v>
      </c>
      <c r="I148" s="83"/>
      <c r="J148" s="23"/>
    </row>
    <row r="149" spans="1:10" ht="15.75" customHeight="1">
      <c r="A149" s="64" t="s">
        <v>282</v>
      </c>
      <c r="B149" s="82" t="s">
        <v>120</v>
      </c>
      <c r="C149" s="57">
        <f t="shared" si="6"/>
        <v>14490939.169999998</v>
      </c>
      <c r="D149" s="64">
        <v>6</v>
      </c>
      <c r="E149" s="57">
        <v>13156836</v>
      </c>
      <c r="F149" s="65">
        <v>1052546.8799999999</v>
      </c>
      <c r="G149" s="65">
        <v>281556.28999999998</v>
      </c>
      <c r="H149" s="77">
        <v>2021</v>
      </c>
      <c r="I149" s="83"/>
      <c r="J149" s="23"/>
    </row>
    <row r="150" spans="1:10" ht="15.75" customHeight="1">
      <c r="A150" s="64" t="s">
        <v>283</v>
      </c>
      <c r="B150" s="82" t="s">
        <v>121</v>
      </c>
      <c r="C150" s="57">
        <f t="shared" si="6"/>
        <v>6035551.6500000004</v>
      </c>
      <c r="D150" s="64">
        <v>5</v>
      </c>
      <c r="E150" s="57">
        <v>5932921</v>
      </c>
      <c r="F150" s="65"/>
      <c r="G150" s="65">
        <v>102630.65</v>
      </c>
      <c r="H150" s="77">
        <v>2020</v>
      </c>
      <c r="I150" s="83"/>
      <c r="J150" s="23"/>
    </row>
    <row r="151" spans="1:10" ht="15.75" customHeight="1">
      <c r="A151" s="64" t="s">
        <v>284</v>
      </c>
      <c r="B151" s="82" t="s">
        <v>122</v>
      </c>
      <c r="C151" s="57">
        <f t="shared" si="6"/>
        <v>1394860.6800000002</v>
      </c>
      <c r="D151" s="64">
        <v>1</v>
      </c>
      <c r="E151" s="57">
        <v>1374514.6</v>
      </c>
      <c r="F151" s="65"/>
      <c r="G151" s="65">
        <v>20346.080000000002</v>
      </c>
      <c r="H151" s="77">
        <v>2019</v>
      </c>
      <c r="I151" s="83"/>
      <c r="J151" s="23"/>
    </row>
    <row r="152" spans="1:10" ht="15.75" customHeight="1">
      <c r="A152" s="64" t="s">
        <v>285</v>
      </c>
      <c r="B152" s="82" t="s">
        <v>123</v>
      </c>
      <c r="C152" s="57">
        <f t="shared" si="6"/>
        <v>1396777.9500000002</v>
      </c>
      <c r="D152" s="64">
        <v>1</v>
      </c>
      <c r="E152" s="57">
        <v>1376431.87</v>
      </c>
      <c r="F152" s="65"/>
      <c r="G152" s="65">
        <v>20346.080000000002</v>
      </c>
      <c r="H152" s="77">
        <v>2019</v>
      </c>
      <c r="I152" s="83"/>
      <c r="J152" s="23"/>
    </row>
    <row r="153" spans="1:10" ht="15.75" customHeight="1">
      <c r="A153" s="64" t="s">
        <v>286</v>
      </c>
      <c r="B153" s="82" t="s">
        <v>124</v>
      </c>
      <c r="C153" s="57">
        <f t="shared" si="6"/>
        <v>26566721.810000002</v>
      </c>
      <c r="D153" s="64">
        <v>11</v>
      </c>
      <c r="E153" s="57">
        <v>24120866</v>
      </c>
      <c r="F153" s="65">
        <v>1929669.28</v>
      </c>
      <c r="G153" s="65">
        <v>516186.53</v>
      </c>
      <c r="H153" s="77">
        <v>2021</v>
      </c>
      <c r="I153" s="83"/>
      <c r="J153" s="23"/>
    </row>
    <row r="154" spans="1:10" ht="15.75" customHeight="1">
      <c r="A154" s="64" t="s">
        <v>287</v>
      </c>
      <c r="B154" s="82" t="s">
        <v>125</v>
      </c>
      <c r="C154" s="57">
        <f t="shared" si="6"/>
        <v>4656360.3199999994</v>
      </c>
      <c r="D154" s="64">
        <v>4</v>
      </c>
      <c r="E154" s="57">
        <v>4574255.8</v>
      </c>
      <c r="F154" s="65"/>
      <c r="G154" s="65">
        <v>82104.52</v>
      </c>
      <c r="H154" s="77">
        <v>2020</v>
      </c>
      <c r="I154" s="83"/>
      <c r="J154" s="23"/>
    </row>
    <row r="155" spans="1:10" ht="15.75" customHeight="1">
      <c r="A155" s="64" t="s">
        <v>288</v>
      </c>
      <c r="B155" s="82" t="s">
        <v>126</v>
      </c>
      <c r="C155" s="57">
        <f t="shared" si="6"/>
        <v>2328180.1599999997</v>
      </c>
      <c r="D155" s="64">
        <v>2</v>
      </c>
      <c r="E155" s="57">
        <v>2287127.9</v>
      </c>
      <c r="F155" s="65"/>
      <c r="G155" s="65">
        <v>41052.26</v>
      </c>
      <c r="H155" s="77">
        <v>2020</v>
      </c>
      <c r="I155" s="83"/>
      <c r="J155" s="23"/>
    </row>
    <row r="156" spans="1:10" ht="15.75" customHeight="1">
      <c r="A156" s="64" t="s">
        <v>289</v>
      </c>
      <c r="B156" s="82" t="s">
        <v>127</v>
      </c>
      <c r="C156" s="57">
        <f t="shared" si="6"/>
        <v>4830313.0599999996</v>
      </c>
      <c r="D156" s="64">
        <v>2</v>
      </c>
      <c r="E156" s="57">
        <v>4385612</v>
      </c>
      <c r="F156" s="65">
        <v>350848.96</v>
      </c>
      <c r="G156" s="65">
        <v>93852.1</v>
      </c>
      <c r="H156" s="77">
        <v>2021</v>
      </c>
      <c r="I156" s="83"/>
      <c r="J156" s="23"/>
    </row>
    <row r="157" spans="1:10" ht="15.75" customHeight="1">
      <c r="A157" s="64" t="s">
        <v>290</v>
      </c>
      <c r="B157" s="82" t="s">
        <v>128</v>
      </c>
      <c r="C157" s="57">
        <f t="shared" si="6"/>
        <v>7245469.5899999999</v>
      </c>
      <c r="D157" s="64">
        <v>3</v>
      </c>
      <c r="E157" s="57">
        <v>6578418</v>
      </c>
      <c r="F157" s="65">
        <v>526273.43999999994</v>
      </c>
      <c r="G157" s="65">
        <v>140778.15</v>
      </c>
      <c r="H157" s="77">
        <v>2021</v>
      </c>
      <c r="I157" s="83"/>
      <c r="J157" s="23"/>
    </row>
    <row r="158" spans="1:10" ht="15.75" customHeight="1">
      <c r="A158" s="64" t="s">
        <v>291</v>
      </c>
      <c r="B158" s="82" t="s">
        <v>129</v>
      </c>
      <c r="C158" s="57">
        <f t="shared" si="6"/>
        <v>10909627.600000001</v>
      </c>
      <c r="D158" s="64">
        <v>5</v>
      </c>
      <c r="E158" s="57">
        <v>10461860</v>
      </c>
      <c r="F158" s="65">
        <v>223883.8</v>
      </c>
      <c r="G158" s="65">
        <v>223883.8</v>
      </c>
      <c r="H158" s="77">
        <v>2020</v>
      </c>
      <c r="I158" s="83"/>
      <c r="J158" s="23"/>
    </row>
    <row r="159" spans="1:10" ht="15.75" customHeight="1">
      <c r="A159" s="64" t="s">
        <v>292</v>
      </c>
      <c r="B159" s="82" t="s">
        <v>130</v>
      </c>
      <c r="C159" s="57">
        <f t="shared" si="6"/>
        <v>2338882</v>
      </c>
      <c r="D159" s="64">
        <v>2</v>
      </c>
      <c r="E159" s="57">
        <v>2297829.7400000002</v>
      </c>
      <c r="F159" s="65"/>
      <c r="G159" s="65">
        <v>41052.26</v>
      </c>
      <c r="H159" s="77">
        <v>2020</v>
      </c>
      <c r="I159" s="83"/>
      <c r="J159" s="23"/>
    </row>
    <row r="160" spans="1:10" ht="15.75" customHeight="1">
      <c r="A160" s="64" t="s">
        <v>293</v>
      </c>
      <c r="B160" s="82" t="s">
        <v>131</v>
      </c>
      <c r="C160" s="57">
        <f t="shared" si="6"/>
        <v>3593079.04</v>
      </c>
      <c r="D160" s="64">
        <v>3</v>
      </c>
      <c r="E160" s="57">
        <v>3531500.65</v>
      </c>
      <c r="F160" s="65"/>
      <c r="G160" s="65">
        <v>61578.39</v>
      </c>
      <c r="H160" s="77">
        <v>2020</v>
      </c>
      <c r="I160" s="83"/>
      <c r="J160" s="23"/>
    </row>
    <row r="161" spans="1:10" ht="15.75" customHeight="1">
      <c r="A161" s="64" t="s">
        <v>294</v>
      </c>
      <c r="B161" s="82" t="s">
        <v>132</v>
      </c>
      <c r="C161" s="57">
        <f t="shared" si="6"/>
        <v>2395386.0299999998</v>
      </c>
      <c r="D161" s="64">
        <v>2</v>
      </c>
      <c r="E161" s="57">
        <v>2354333.77</v>
      </c>
      <c r="F161" s="65"/>
      <c r="G161" s="65">
        <v>41052.26</v>
      </c>
      <c r="H161" s="77">
        <v>2019</v>
      </c>
      <c r="I161" s="83"/>
      <c r="J161" s="23"/>
    </row>
    <row r="162" spans="1:10" ht="15.75" customHeight="1">
      <c r="A162" s="64" t="s">
        <v>295</v>
      </c>
      <c r="B162" s="82" t="s">
        <v>133</v>
      </c>
      <c r="C162" s="57">
        <f t="shared" si="6"/>
        <v>2415156.5299999998</v>
      </c>
      <c r="D162" s="64">
        <v>1</v>
      </c>
      <c r="E162" s="57">
        <v>2192806</v>
      </c>
      <c r="F162" s="65">
        <v>175424.48</v>
      </c>
      <c r="G162" s="65">
        <v>46926.05</v>
      </c>
      <c r="H162" s="77">
        <v>2021</v>
      </c>
      <c r="I162" s="83"/>
      <c r="J162" s="23"/>
    </row>
    <row r="163" spans="1:10" ht="15.75" customHeight="1">
      <c r="A163" s="64" t="s">
        <v>296</v>
      </c>
      <c r="B163" s="82" t="s">
        <v>134</v>
      </c>
      <c r="C163" s="57">
        <f t="shared" si="6"/>
        <v>4830313.0599999996</v>
      </c>
      <c r="D163" s="64">
        <v>2</v>
      </c>
      <c r="E163" s="57">
        <v>4385612</v>
      </c>
      <c r="F163" s="65">
        <v>350848.96</v>
      </c>
      <c r="G163" s="65">
        <v>93852.1</v>
      </c>
      <c r="H163" s="77">
        <v>2021</v>
      </c>
      <c r="I163" s="83"/>
      <c r="J163" s="23"/>
    </row>
    <row r="164" spans="1:10" ht="15.75" customHeight="1">
      <c r="A164" s="64" t="s">
        <v>297</v>
      </c>
      <c r="B164" s="82" t="s">
        <v>135</v>
      </c>
      <c r="C164" s="57">
        <f t="shared" ref="C164:C211" si="10">E164+F164+G164</f>
        <v>4363851.0399999991</v>
      </c>
      <c r="D164" s="64">
        <v>2</v>
      </c>
      <c r="E164" s="57">
        <v>4184744</v>
      </c>
      <c r="F164" s="65">
        <v>89553.52</v>
      </c>
      <c r="G164" s="65">
        <v>89553.52</v>
      </c>
      <c r="H164" s="77">
        <v>2020</v>
      </c>
      <c r="I164" s="83"/>
      <c r="J164" s="23"/>
    </row>
    <row r="165" spans="1:10" ht="15.75" customHeight="1">
      <c r="A165" s="64" t="s">
        <v>298</v>
      </c>
      <c r="B165" s="82" t="s">
        <v>136</v>
      </c>
      <c r="C165" s="57">
        <f t="shared" si="10"/>
        <v>4830313.0599999996</v>
      </c>
      <c r="D165" s="64">
        <v>2</v>
      </c>
      <c r="E165" s="57">
        <v>4385612</v>
      </c>
      <c r="F165" s="65">
        <v>350848.96</v>
      </c>
      <c r="G165" s="65">
        <v>93852.1</v>
      </c>
      <c r="H165" s="77">
        <v>2021</v>
      </c>
      <c r="I165" s="83"/>
      <c r="J165" s="23"/>
    </row>
    <row r="166" spans="1:10" ht="15.75" customHeight="1">
      <c r="A166" s="64" t="s">
        <v>299</v>
      </c>
      <c r="B166" s="82" t="s">
        <v>137</v>
      </c>
      <c r="C166" s="57">
        <f t="shared" si="10"/>
        <v>4830313.0599999996</v>
      </c>
      <c r="D166" s="64">
        <v>2</v>
      </c>
      <c r="E166" s="57">
        <v>4385612</v>
      </c>
      <c r="F166" s="65">
        <v>350848.96</v>
      </c>
      <c r="G166" s="65">
        <v>93852.1</v>
      </c>
      <c r="H166" s="77">
        <v>2021</v>
      </c>
      <c r="I166" s="83"/>
      <c r="J166" s="23"/>
    </row>
    <row r="167" spans="1:10" ht="15.75" customHeight="1">
      <c r="A167" s="64" t="s">
        <v>300</v>
      </c>
      <c r="B167" s="82" t="s">
        <v>138</v>
      </c>
      <c r="C167" s="57">
        <f t="shared" si="10"/>
        <v>4830313.0599999996</v>
      </c>
      <c r="D167" s="64">
        <v>2</v>
      </c>
      <c r="E167" s="57">
        <v>4385612</v>
      </c>
      <c r="F167" s="65">
        <v>350848.96</v>
      </c>
      <c r="G167" s="65">
        <v>93852.1</v>
      </c>
      <c r="H167" s="77">
        <v>2021</v>
      </c>
      <c r="I167" s="83"/>
      <c r="J167" s="23"/>
    </row>
    <row r="168" spans="1:10" ht="15.75" customHeight="1">
      <c r="A168" s="64" t="s">
        <v>301</v>
      </c>
      <c r="B168" s="82" t="s">
        <v>139</v>
      </c>
      <c r="C168" s="57">
        <f t="shared" si="10"/>
        <v>15273478.66</v>
      </c>
      <c r="D168" s="64">
        <v>7</v>
      </c>
      <c r="E168" s="57">
        <v>14646604</v>
      </c>
      <c r="F168" s="65">
        <v>313437.33</v>
      </c>
      <c r="G168" s="65">
        <v>313437.33</v>
      </c>
      <c r="H168" s="77">
        <v>2020</v>
      </c>
      <c r="I168" s="83"/>
      <c r="J168" s="23"/>
    </row>
    <row r="169" spans="1:10" ht="15.75" customHeight="1">
      <c r="A169" s="64" t="s">
        <v>302</v>
      </c>
      <c r="B169" s="82" t="s">
        <v>140</v>
      </c>
      <c r="C169" s="57">
        <f t="shared" si="10"/>
        <v>4266122.3599999994</v>
      </c>
      <c r="D169" s="64">
        <v>2</v>
      </c>
      <c r="E169" s="57">
        <v>4184744</v>
      </c>
      <c r="F169" s="65">
        <v>40689.18</v>
      </c>
      <c r="G169" s="65">
        <v>40689.18</v>
      </c>
      <c r="H169" s="77">
        <v>2020</v>
      </c>
      <c r="I169" s="83"/>
      <c r="J169" s="23"/>
    </row>
    <row r="170" spans="1:10" ht="15.75" customHeight="1">
      <c r="A170" s="64" t="s">
        <v>303</v>
      </c>
      <c r="B170" s="82" t="s">
        <v>141</v>
      </c>
      <c r="C170" s="57">
        <f t="shared" si="10"/>
        <v>1164090.0799999998</v>
      </c>
      <c r="D170" s="64">
        <v>1</v>
      </c>
      <c r="E170" s="57">
        <v>1143563.95</v>
      </c>
      <c r="F170" s="65"/>
      <c r="G170" s="65">
        <v>20526.13</v>
      </c>
      <c r="H170" s="77">
        <v>2020</v>
      </c>
      <c r="I170" s="83"/>
      <c r="J170" s="23"/>
    </row>
    <row r="171" spans="1:10" ht="15.75" customHeight="1">
      <c r="A171" s="64" t="s">
        <v>304</v>
      </c>
      <c r="B171" s="82" t="s">
        <v>142</v>
      </c>
      <c r="C171" s="57">
        <f t="shared" si="10"/>
        <v>28981878.339999996</v>
      </c>
      <c r="D171" s="64">
        <v>12</v>
      </c>
      <c r="E171" s="57">
        <v>26313672</v>
      </c>
      <c r="F171" s="65">
        <v>2105093.7599999998</v>
      </c>
      <c r="G171" s="65">
        <v>563112.57999999996</v>
      </c>
      <c r="H171" s="77">
        <v>2021</v>
      </c>
      <c r="I171" s="83"/>
      <c r="J171" s="23"/>
    </row>
    <row r="172" spans="1:10" ht="15.75" customHeight="1">
      <c r="A172" s="64" t="s">
        <v>305</v>
      </c>
      <c r="B172" s="82" t="s">
        <v>143</v>
      </c>
      <c r="C172" s="57">
        <f t="shared" si="10"/>
        <v>9660626.1099999994</v>
      </c>
      <c r="D172" s="64">
        <v>4</v>
      </c>
      <c r="E172" s="57">
        <v>8771224</v>
      </c>
      <c r="F172" s="65">
        <v>701697.92</v>
      </c>
      <c r="G172" s="65">
        <v>187704.19</v>
      </c>
      <c r="H172" s="77">
        <v>2021</v>
      </c>
      <c r="I172" s="83"/>
      <c r="J172" s="23"/>
    </row>
    <row r="173" spans="1:10" ht="15.75" customHeight="1">
      <c r="A173" s="64" t="s">
        <v>306</v>
      </c>
      <c r="B173" s="82" t="s">
        <v>144</v>
      </c>
      <c r="C173" s="57">
        <f t="shared" si="10"/>
        <v>10909627.600000001</v>
      </c>
      <c r="D173" s="64">
        <v>5</v>
      </c>
      <c r="E173" s="57">
        <v>10461860</v>
      </c>
      <c r="F173" s="65">
        <v>223883.8</v>
      </c>
      <c r="G173" s="65">
        <v>223883.8</v>
      </c>
      <c r="H173" s="77">
        <v>2020</v>
      </c>
      <c r="I173" s="83"/>
      <c r="J173" s="23"/>
    </row>
    <row r="174" spans="1:10" ht="15.75" customHeight="1">
      <c r="A174" s="64" t="s">
        <v>307</v>
      </c>
      <c r="B174" s="82" t="s">
        <v>145</v>
      </c>
      <c r="C174" s="57">
        <f t="shared" si="10"/>
        <v>4830313.0599999996</v>
      </c>
      <c r="D174" s="64">
        <v>2</v>
      </c>
      <c r="E174" s="57">
        <v>4385612</v>
      </c>
      <c r="F174" s="65">
        <v>350848.96</v>
      </c>
      <c r="G174" s="65">
        <v>93852.1</v>
      </c>
      <c r="H174" s="77">
        <v>2021</v>
      </c>
      <c r="I174" s="83"/>
      <c r="J174" s="23"/>
    </row>
    <row r="175" spans="1:10" ht="15.75" customHeight="1">
      <c r="A175" s="64" t="s">
        <v>308</v>
      </c>
      <c r="B175" s="82" t="s">
        <v>146</v>
      </c>
      <c r="C175" s="57">
        <f t="shared" si="10"/>
        <v>9660626.1099999994</v>
      </c>
      <c r="D175" s="64">
        <v>4</v>
      </c>
      <c r="E175" s="57">
        <v>8771224</v>
      </c>
      <c r="F175" s="65">
        <v>701697.92</v>
      </c>
      <c r="G175" s="65">
        <v>187704.19</v>
      </c>
      <c r="H175" s="77">
        <v>2021</v>
      </c>
      <c r="I175" s="83"/>
      <c r="J175" s="23"/>
    </row>
    <row r="176" spans="1:10" ht="15.75" customHeight="1">
      <c r="A176" s="64" t="s">
        <v>309</v>
      </c>
      <c r="B176" s="82" t="s">
        <v>147</v>
      </c>
      <c r="C176" s="57">
        <f t="shared" si="10"/>
        <v>7245469.5899999999</v>
      </c>
      <c r="D176" s="64">
        <v>3</v>
      </c>
      <c r="E176" s="57">
        <v>6578418</v>
      </c>
      <c r="F176" s="65">
        <v>526273.43999999994</v>
      </c>
      <c r="G176" s="65">
        <v>140778.15</v>
      </c>
      <c r="H176" s="77">
        <v>2021</v>
      </c>
      <c r="I176" s="83"/>
      <c r="J176" s="23"/>
    </row>
    <row r="177" spans="1:10" ht="15.75" customHeight="1">
      <c r="A177" s="64" t="s">
        <v>310</v>
      </c>
      <c r="B177" s="82" t="s">
        <v>148</v>
      </c>
      <c r="C177" s="57">
        <f t="shared" si="10"/>
        <v>8548595.0399999991</v>
      </c>
      <c r="D177" s="64">
        <v>1</v>
      </c>
      <c r="E177" s="57">
        <v>8369488</v>
      </c>
      <c r="F177" s="65"/>
      <c r="G177" s="65">
        <v>179107.04</v>
      </c>
      <c r="H177" s="77">
        <v>2020</v>
      </c>
      <c r="I177" s="83"/>
      <c r="J177" s="23"/>
    </row>
    <row r="178" spans="1:10" ht="15.75" customHeight="1">
      <c r="A178" s="64" t="s">
        <v>311</v>
      </c>
      <c r="B178" s="82" t="s">
        <v>149</v>
      </c>
      <c r="C178" s="57">
        <f t="shared" si="10"/>
        <v>2801490.64</v>
      </c>
      <c r="D178" s="64">
        <v>2</v>
      </c>
      <c r="E178" s="57">
        <v>2760798.48</v>
      </c>
      <c r="F178" s="65"/>
      <c r="G178" s="65">
        <v>40692.160000000003</v>
      </c>
      <c r="H178" s="77">
        <v>2019</v>
      </c>
      <c r="I178" s="83"/>
      <c r="J178" s="23"/>
    </row>
    <row r="179" spans="1:10">
      <c r="A179" s="64" t="s">
        <v>312</v>
      </c>
      <c r="B179" s="82" t="s">
        <v>150</v>
      </c>
      <c r="C179" s="57">
        <f t="shared" si="10"/>
        <v>2415156.5299999998</v>
      </c>
      <c r="D179" s="64">
        <v>1</v>
      </c>
      <c r="E179" s="57">
        <v>2192806</v>
      </c>
      <c r="F179" s="65">
        <v>175424.48</v>
      </c>
      <c r="G179" s="65">
        <v>46926.05</v>
      </c>
      <c r="H179" s="77">
        <v>2021</v>
      </c>
      <c r="I179" s="83"/>
      <c r="J179" s="23"/>
    </row>
    <row r="180" spans="1:10" ht="15.75" customHeight="1">
      <c r="A180" s="64" t="s">
        <v>313</v>
      </c>
      <c r="B180" s="82" t="s">
        <v>151</v>
      </c>
      <c r="C180" s="57">
        <f t="shared" si="10"/>
        <v>2415156.5299999998</v>
      </c>
      <c r="D180" s="64">
        <v>1</v>
      </c>
      <c r="E180" s="57">
        <v>2192806</v>
      </c>
      <c r="F180" s="65">
        <v>175424.48</v>
      </c>
      <c r="G180" s="65">
        <v>46926.05</v>
      </c>
      <c r="H180" s="77">
        <v>2021</v>
      </c>
      <c r="I180" s="83"/>
      <c r="J180" s="23"/>
    </row>
    <row r="181" spans="1:10" ht="15.75" customHeight="1">
      <c r="A181" s="64" t="s">
        <v>314</v>
      </c>
      <c r="B181" s="82" t="s">
        <v>152</v>
      </c>
      <c r="C181" s="57">
        <f t="shared" si="10"/>
        <v>2415156.5299999998</v>
      </c>
      <c r="D181" s="64">
        <v>1</v>
      </c>
      <c r="E181" s="57">
        <v>2192806</v>
      </c>
      <c r="F181" s="65">
        <v>175424.48</v>
      </c>
      <c r="G181" s="65">
        <v>46926.05</v>
      </c>
      <c r="H181" s="77">
        <v>2021</v>
      </c>
      <c r="I181" s="83"/>
      <c r="J181" s="23"/>
    </row>
    <row r="182" spans="1:10" ht="15.75" customHeight="1">
      <c r="A182" s="64" t="s">
        <v>315</v>
      </c>
      <c r="B182" s="82" t="s">
        <v>153</v>
      </c>
      <c r="C182" s="57">
        <f t="shared" si="10"/>
        <v>2415156.5299999998</v>
      </c>
      <c r="D182" s="64">
        <v>1</v>
      </c>
      <c r="E182" s="57">
        <v>2192806</v>
      </c>
      <c r="F182" s="65">
        <v>175424.48</v>
      </c>
      <c r="G182" s="65">
        <v>46926.05</v>
      </c>
      <c r="H182" s="77">
        <v>2021</v>
      </c>
      <c r="I182" s="83"/>
      <c r="J182" s="23"/>
    </row>
    <row r="183" spans="1:10" ht="15.75" customHeight="1">
      <c r="A183" s="64" t="s">
        <v>316</v>
      </c>
      <c r="B183" s="82" t="s">
        <v>154</v>
      </c>
      <c r="C183" s="57">
        <f t="shared" si="10"/>
        <v>4830313.0599999996</v>
      </c>
      <c r="D183" s="64">
        <v>2</v>
      </c>
      <c r="E183" s="57">
        <v>4385612</v>
      </c>
      <c r="F183" s="65">
        <v>350848.96</v>
      </c>
      <c r="G183" s="65">
        <v>93852.1</v>
      </c>
      <c r="H183" s="77">
        <v>2021</v>
      </c>
      <c r="I183" s="83"/>
      <c r="J183" s="23"/>
    </row>
    <row r="184" spans="1:10" ht="15.75" customHeight="1">
      <c r="A184" s="64" t="s">
        <v>317</v>
      </c>
      <c r="B184" s="82" t="s">
        <v>155</v>
      </c>
      <c r="C184" s="57">
        <f t="shared" si="10"/>
        <v>16906095.699999999</v>
      </c>
      <c r="D184" s="64">
        <v>7</v>
      </c>
      <c r="E184" s="57">
        <v>15349642</v>
      </c>
      <c r="F184" s="65">
        <v>1227971.3600000001</v>
      </c>
      <c r="G184" s="65">
        <v>328482.34000000003</v>
      </c>
      <c r="H184" s="77">
        <v>2021</v>
      </c>
      <c r="I184" s="83"/>
      <c r="J184" s="23"/>
    </row>
    <row r="185" spans="1:10" ht="15.75" customHeight="1">
      <c r="A185" s="64" t="s">
        <v>318</v>
      </c>
      <c r="B185" s="82" t="s">
        <v>156</v>
      </c>
      <c r="C185" s="57">
        <f t="shared" si="10"/>
        <v>12075782.640000001</v>
      </c>
      <c r="D185" s="64">
        <v>5</v>
      </c>
      <c r="E185" s="57">
        <v>10964030</v>
      </c>
      <c r="F185" s="65">
        <v>877122.4</v>
      </c>
      <c r="G185" s="65">
        <v>234630.24</v>
      </c>
      <c r="H185" s="77">
        <v>2021</v>
      </c>
      <c r="I185" s="83"/>
      <c r="J185" s="23"/>
    </row>
    <row r="186" spans="1:10" ht="15.75" customHeight="1">
      <c r="A186" s="64" t="s">
        <v>319</v>
      </c>
      <c r="B186" s="82" t="s">
        <v>157</v>
      </c>
      <c r="C186" s="57">
        <f t="shared" si="10"/>
        <v>4830313.0599999996</v>
      </c>
      <c r="D186" s="64">
        <v>2</v>
      </c>
      <c r="E186" s="57">
        <v>4385612</v>
      </c>
      <c r="F186" s="65">
        <v>350848.96</v>
      </c>
      <c r="G186" s="65">
        <v>93852.1</v>
      </c>
      <c r="H186" s="77">
        <v>2021</v>
      </c>
      <c r="I186" s="83"/>
      <c r="J186" s="23"/>
    </row>
    <row r="187" spans="1:10" ht="15.75" customHeight="1">
      <c r="A187" s="64" t="s">
        <v>320</v>
      </c>
      <c r="B187" s="82" t="s">
        <v>158</v>
      </c>
      <c r="C187" s="57">
        <f t="shared" si="10"/>
        <v>24001180.740000002</v>
      </c>
      <c r="D187" s="64">
        <v>11</v>
      </c>
      <c r="E187" s="57">
        <v>23016092</v>
      </c>
      <c r="F187" s="65">
        <v>492544.37</v>
      </c>
      <c r="G187" s="65">
        <v>492544.37</v>
      </c>
      <c r="H187" s="77">
        <v>2020</v>
      </c>
      <c r="I187" s="83"/>
      <c r="J187" s="23"/>
    </row>
    <row r="188" spans="1:10" ht="15.75" customHeight="1">
      <c r="A188" s="64" t="s">
        <v>321</v>
      </c>
      <c r="B188" s="82" t="s">
        <v>159</v>
      </c>
      <c r="C188" s="57">
        <f t="shared" si="10"/>
        <v>4363851.0399999991</v>
      </c>
      <c r="D188" s="64">
        <v>2</v>
      </c>
      <c r="E188" s="57">
        <v>4184744</v>
      </c>
      <c r="F188" s="65">
        <v>89553.52</v>
      </c>
      <c r="G188" s="65">
        <v>89553.52</v>
      </c>
      <c r="H188" s="77">
        <v>2020</v>
      </c>
      <c r="I188" s="83"/>
      <c r="J188" s="23"/>
    </row>
    <row r="189" spans="1:10" ht="15.75" customHeight="1">
      <c r="A189" s="64" t="s">
        <v>322</v>
      </c>
      <c r="B189" s="82" t="s">
        <v>160</v>
      </c>
      <c r="C189" s="57">
        <f t="shared" si="10"/>
        <v>8581509.8599999994</v>
      </c>
      <c r="D189" s="64">
        <v>6</v>
      </c>
      <c r="E189" s="57">
        <v>8459073.2799999993</v>
      </c>
      <c r="F189" s="65"/>
      <c r="G189" s="65">
        <v>122436.58</v>
      </c>
      <c r="H189" s="77">
        <v>2019</v>
      </c>
      <c r="I189" s="83"/>
      <c r="J189" s="23"/>
    </row>
    <row r="190" spans="1:10" ht="15.75" customHeight="1">
      <c r="A190" s="64" t="s">
        <v>323</v>
      </c>
      <c r="B190" s="82" t="s">
        <v>161</v>
      </c>
      <c r="C190" s="57">
        <f t="shared" si="10"/>
        <v>2845700.85</v>
      </c>
      <c r="D190" s="64">
        <v>2</v>
      </c>
      <c r="E190" s="57">
        <v>2804828.64</v>
      </c>
      <c r="F190" s="65"/>
      <c r="G190" s="65">
        <v>40872.21</v>
      </c>
      <c r="H190" s="77">
        <v>2020</v>
      </c>
      <c r="I190" s="83"/>
      <c r="J190" s="23"/>
    </row>
    <row r="191" spans="1:10" ht="15.75" customHeight="1">
      <c r="A191" s="64" t="s">
        <v>324</v>
      </c>
      <c r="B191" s="82" t="s">
        <v>162</v>
      </c>
      <c r="C191" s="57">
        <f t="shared" si="10"/>
        <v>2395388.42</v>
      </c>
      <c r="D191" s="64">
        <v>2</v>
      </c>
      <c r="E191" s="57">
        <v>2354336.16</v>
      </c>
      <c r="F191" s="65"/>
      <c r="G191" s="65">
        <v>41052.26</v>
      </c>
      <c r="H191" s="77">
        <v>2020</v>
      </c>
      <c r="I191" s="83"/>
      <c r="J191" s="23"/>
    </row>
    <row r="192" spans="1:10" ht="15.75" customHeight="1">
      <c r="A192" s="64" t="s">
        <v>325</v>
      </c>
      <c r="B192" s="82" t="s">
        <v>163</v>
      </c>
      <c r="C192" s="57">
        <f t="shared" si="10"/>
        <v>2845700.85</v>
      </c>
      <c r="D192" s="64">
        <v>2</v>
      </c>
      <c r="E192" s="57">
        <v>2804828.64</v>
      </c>
      <c r="F192" s="65"/>
      <c r="G192" s="65">
        <v>40872.21</v>
      </c>
      <c r="H192" s="77">
        <v>2019</v>
      </c>
      <c r="I192" s="83"/>
      <c r="J192" s="23"/>
    </row>
    <row r="193" spans="1:10" ht="15.75" customHeight="1">
      <c r="A193" s="64" t="s">
        <v>326</v>
      </c>
      <c r="B193" s="82" t="s">
        <v>164</v>
      </c>
      <c r="C193" s="57">
        <f t="shared" si="10"/>
        <v>2845700.85</v>
      </c>
      <c r="D193" s="64">
        <v>2</v>
      </c>
      <c r="E193" s="57">
        <v>2804828.64</v>
      </c>
      <c r="F193" s="65"/>
      <c r="G193" s="65">
        <v>40872.21</v>
      </c>
      <c r="H193" s="77">
        <v>2019</v>
      </c>
      <c r="I193" s="83"/>
      <c r="J193" s="23"/>
    </row>
    <row r="194" spans="1:10" ht="15.75" customHeight="1">
      <c r="A194" s="64" t="s">
        <v>327</v>
      </c>
      <c r="B194" s="82" t="s">
        <v>165</v>
      </c>
      <c r="C194" s="57">
        <f t="shared" si="10"/>
        <v>7245469.5899999999</v>
      </c>
      <c r="D194" s="64">
        <v>3</v>
      </c>
      <c r="E194" s="57">
        <v>6578418</v>
      </c>
      <c r="F194" s="65">
        <v>526273.43999999994</v>
      </c>
      <c r="G194" s="65">
        <v>140778.15</v>
      </c>
      <c r="H194" s="77">
        <v>2021</v>
      </c>
      <c r="I194" s="83"/>
      <c r="J194" s="23"/>
    </row>
    <row r="195" spans="1:10" ht="15.75" customHeight="1">
      <c r="A195" s="64" t="s">
        <v>328</v>
      </c>
      <c r="B195" s="82" t="s">
        <v>166</v>
      </c>
      <c r="C195" s="57">
        <f t="shared" si="10"/>
        <v>4830313.0599999996</v>
      </c>
      <c r="D195" s="64">
        <v>2</v>
      </c>
      <c r="E195" s="57">
        <v>4385612</v>
      </c>
      <c r="F195" s="65">
        <v>350848.96</v>
      </c>
      <c r="G195" s="65">
        <v>93852.1</v>
      </c>
      <c r="H195" s="77">
        <v>2021</v>
      </c>
      <c r="I195" s="83"/>
      <c r="J195" s="23"/>
    </row>
    <row r="196" spans="1:10" ht="15.75" customHeight="1">
      <c r="A196" s="64" t="s">
        <v>329</v>
      </c>
      <c r="B196" s="82" t="s">
        <v>167</v>
      </c>
      <c r="C196" s="57">
        <f t="shared" si="10"/>
        <v>19321252.23</v>
      </c>
      <c r="D196" s="64">
        <v>8</v>
      </c>
      <c r="E196" s="57">
        <v>17542448</v>
      </c>
      <c r="F196" s="65">
        <v>1403395.84</v>
      </c>
      <c r="G196" s="65">
        <v>375408.39</v>
      </c>
      <c r="H196" s="77">
        <v>2021</v>
      </c>
      <c r="I196" s="83"/>
      <c r="J196" s="23"/>
    </row>
    <row r="197" spans="1:10" ht="15.75" customHeight="1">
      <c r="A197" s="64" t="s">
        <v>330</v>
      </c>
      <c r="B197" s="82" t="s">
        <v>168</v>
      </c>
      <c r="C197" s="57">
        <f t="shared" si="10"/>
        <v>7245469.5899999999</v>
      </c>
      <c r="D197" s="64">
        <v>3</v>
      </c>
      <c r="E197" s="57">
        <v>6578418</v>
      </c>
      <c r="F197" s="65">
        <v>526273.43999999994</v>
      </c>
      <c r="G197" s="65">
        <v>140778.15</v>
      </c>
      <c r="H197" s="77">
        <v>2021</v>
      </c>
      <c r="I197" s="83"/>
      <c r="J197" s="23"/>
    </row>
    <row r="198" spans="1:10" ht="15.75" customHeight="1">
      <c r="A198" s="64" t="s">
        <v>331</v>
      </c>
      <c r="B198" s="82" t="s">
        <v>169</v>
      </c>
      <c r="C198" s="57">
        <f t="shared" si="10"/>
        <v>4830313.0599999996</v>
      </c>
      <c r="D198" s="64">
        <v>2</v>
      </c>
      <c r="E198" s="57">
        <v>4385612</v>
      </c>
      <c r="F198" s="65">
        <v>350848.96</v>
      </c>
      <c r="G198" s="65">
        <v>93852.1</v>
      </c>
      <c r="H198" s="77">
        <v>2021</v>
      </c>
      <c r="I198" s="83"/>
      <c r="J198" s="23"/>
    </row>
    <row r="199" spans="1:10" ht="15.75" customHeight="1">
      <c r="A199" s="64" t="s">
        <v>332</v>
      </c>
      <c r="B199" s="82" t="s">
        <v>170</v>
      </c>
      <c r="C199" s="57">
        <f t="shared" si="10"/>
        <v>9660626.1099999994</v>
      </c>
      <c r="D199" s="64">
        <v>4</v>
      </c>
      <c r="E199" s="57">
        <v>8771224</v>
      </c>
      <c r="F199" s="65">
        <v>701697.92</v>
      </c>
      <c r="G199" s="65">
        <v>187704.19</v>
      </c>
      <c r="H199" s="77">
        <v>2021</v>
      </c>
      <c r="I199" s="83"/>
      <c r="J199" s="23"/>
    </row>
    <row r="200" spans="1:10" ht="15.75" customHeight="1">
      <c r="A200" s="64" t="s">
        <v>333</v>
      </c>
      <c r="B200" s="82" t="s">
        <v>171</v>
      </c>
      <c r="C200" s="57">
        <f t="shared" si="10"/>
        <v>4216568.79</v>
      </c>
      <c r="D200" s="64">
        <v>3</v>
      </c>
      <c r="E200" s="57">
        <v>4154990.4</v>
      </c>
      <c r="F200" s="65"/>
      <c r="G200" s="65">
        <v>61578.39</v>
      </c>
      <c r="H200" s="77">
        <v>2020</v>
      </c>
      <c r="I200" s="83"/>
      <c r="J200" s="23"/>
    </row>
    <row r="201" spans="1:10" ht="15.75" customHeight="1">
      <c r="A201" s="64" t="s">
        <v>334</v>
      </c>
      <c r="B201" s="82" t="s">
        <v>172</v>
      </c>
      <c r="C201" s="57">
        <f t="shared" si="10"/>
        <v>2811045.86</v>
      </c>
      <c r="D201" s="64">
        <v>1</v>
      </c>
      <c r="E201" s="57">
        <v>2769993.6</v>
      </c>
      <c r="F201" s="65"/>
      <c r="G201" s="65">
        <v>41052.26</v>
      </c>
      <c r="H201" s="77">
        <v>2020</v>
      </c>
      <c r="I201" s="83"/>
      <c r="J201" s="23"/>
    </row>
    <row r="202" spans="1:10" ht="15.75" customHeight="1">
      <c r="A202" s="64" t="s">
        <v>335</v>
      </c>
      <c r="B202" s="82" t="s">
        <v>173</v>
      </c>
      <c r="C202" s="57">
        <f t="shared" si="10"/>
        <v>4770957.5200000005</v>
      </c>
      <c r="D202" s="64">
        <v>4</v>
      </c>
      <c r="E202" s="57">
        <v>4670998.16</v>
      </c>
      <c r="F202" s="65"/>
      <c r="G202" s="65">
        <v>99959.360000000001</v>
      </c>
      <c r="H202" s="77">
        <v>2020</v>
      </c>
      <c r="I202" s="83"/>
      <c r="J202" s="23"/>
    </row>
    <row r="203" spans="1:10" ht="15.75" customHeight="1">
      <c r="A203" s="64" t="s">
        <v>336</v>
      </c>
      <c r="B203" s="82" t="s">
        <v>174</v>
      </c>
      <c r="C203" s="57">
        <f t="shared" si="10"/>
        <v>16903185.039999999</v>
      </c>
      <c r="D203" s="64">
        <v>8</v>
      </c>
      <c r="E203" s="57">
        <v>16738976</v>
      </c>
      <c r="F203" s="65"/>
      <c r="G203" s="65">
        <v>164209.04</v>
      </c>
      <c r="H203" s="77">
        <v>2020</v>
      </c>
      <c r="I203" s="83"/>
      <c r="J203" s="23"/>
    </row>
    <row r="204" spans="1:10" ht="15.75" customHeight="1">
      <c r="A204" s="64" t="s">
        <v>337</v>
      </c>
      <c r="B204" s="82" t="s">
        <v>175</v>
      </c>
      <c r="C204" s="57">
        <f t="shared" si="10"/>
        <v>9506205.3599999994</v>
      </c>
      <c r="D204" s="64">
        <v>8</v>
      </c>
      <c r="E204" s="57">
        <v>9341996.3200000003</v>
      </c>
      <c r="F204" s="65"/>
      <c r="G204" s="65">
        <v>164209.04</v>
      </c>
      <c r="H204" s="77">
        <v>2020</v>
      </c>
      <c r="I204" s="83"/>
      <c r="J204" s="23"/>
    </row>
    <row r="205" spans="1:10" ht="15.75" customHeight="1">
      <c r="A205" s="64" t="s">
        <v>338</v>
      </c>
      <c r="B205" s="82" t="s">
        <v>176</v>
      </c>
      <c r="C205" s="57">
        <f t="shared" si="10"/>
        <v>4830313.0599999996</v>
      </c>
      <c r="D205" s="64">
        <v>2</v>
      </c>
      <c r="E205" s="57">
        <v>4385612</v>
      </c>
      <c r="F205" s="65">
        <v>350848.96</v>
      </c>
      <c r="G205" s="65">
        <v>93852.1</v>
      </c>
      <c r="H205" s="77">
        <v>2021</v>
      </c>
      <c r="I205" s="83"/>
      <c r="J205" s="23"/>
    </row>
    <row r="206" spans="1:10" ht="15.75" customHeight="1">
      <c r="A206" s="64" t="s">
        <v>339</v>
      </c>
      <c r="B206" s="82" t="s">
        <v>177</v>
      </c>
      <c r="C206" s="57">
        <f t="shared" si="10"/>
        <v>12075782.640000001</v>
      </c>
      <c r="D206" s="64">
        <v>5</v>
      </c>
      <c r="E206" s="57">
        <v>10964030</v>
      </c>
      <c r="F206" s="65">
        <v>877122.4</v>
      </c>
      <c r="G206" s="65">
        <v>234630.24</v>
      </c>
      <c r="H206" s="77">
        <v>2021</v>
      </c>
      <c r="I206" s="83"/>
      <c r="J206" s="23"/>
    </row>
    <row r="207" spans="1:10" ht="15.75" customHeight="1">
      <c r="A207" s="64" t="s">
        <v>340</v>
      </c>
      <c r="B207" s="82" t="s">
        <v>178</v>
      </c>
      <c r="C207" s="57">
        <f t="shared" si="10"/>
        <v>4830313.0599999996</v>
      </c>
      <c r="D207" s="64">
        <v>2</v>
      </c>
      <c r="E207" s="57">
        <v>4385612</v>
      </c>
      <c r="F207" s="65">
        <v>350848.96</v>
      </c>
      <c r="G207" s="65">
        <v>93852.1</v>
      </c>
      <c r="H207" s="77">
        <v>2021</v>
      </c>
      <c r="I207" s="83"/>
      <c r="J207" s="23"/>
    </row>
    <row r="208" spans="1:10" ht="15.75" customHeight="1">
      <c r="A208" s="64" t="s">
        <v>341</v>
      </c>
      <c r="B208" s="82" t="s">
        <v>179</v>
      </c>
      <c r="C208" s="57">
        <f t="shared" si="10"/>
        <v>9660626.1099999994</v>
      </c>
      <c r="D208" s="64">
        <v>4</v>
      </c>
      <c r="E208" s="57">
        <v>8771224</v>
      </c>
      <c r="F208" s="65">
        <v>701697.92</v>
      </c>
      <c r="G208" s="65">
        <v>187704.19</v>
      </c>
      <c r="H208" s="77">
        <v>2021</v>
      </c>
      <c r="I208" s="83"/>
      <c r="J208" s="23"/>
    </row>
    <row r="209" spans="1:10" ht="15.75" customHeight="1">
      <c r="A209" s="64" t="s">
        <v>342</v>
      </c>
      <c r="B209" s="82" t="s">
        <v>180</v>
      </c>
      <c r="C209" s="57">
        <f t="shared" si="10"/>
        <v>9660626.1099999994</v>
      </c>
      <c r="D209" s="64">
        <v>4</v>
      </c>
      <c r="E209" s="57">
        <v>8771224</v>
      </c>
      <c r="F209" s="65">
        <v>701697.92</v>
      </c>
      <c r="G209" s="65">
        <v>187704.19</v>
      </c>
      <c r="H209" s="77">
        <v>2021</v>
      </c>
      <c r="I209" s="83"/>
      <c r="J209" s="23"/>
    </row>
    <row r="210" spans="1:10" ht="15.75" hidden="1" customHeight="1">
      <c r="A210" s="9" t="s">
        <v>36</v>
      </c>
      <c r="B210" s="14"/>
      <c r="C210" s="13">
        <f>SUM(C124:C209)</f>
        <v>655958554.2099998</v>
      </c>
      <c r="D210" s="22">
        <f t="shared" ref="D210:G210" si="11">SUM(D124:D209)</f>
        <v>308</v>
      </c>
      <c r="E210" s="13">
        <f t="shared" si="11"/>
        <v>611470943.39999998</v>
      </c>
      <c r="F210" s="13">
        <f t="shared" si="11"/>
        <v>32129400.840000022</v>
      </c>
      <c r="G210" s="13">
        <f t="shared" si="11"/>
        <v>12358209.969999995</v>
      </c>
      <c r="H210" s="26"/>
    </row>
    <row r="211" spans="1:10" ht="15.75" hidden="1" customHeight="1">
      <c r="A211" s="9" t="s">
        <v>37</v>
      </c>
      <c r="B211" s="14"/>
      <c r="C211" s="13">
        <f t="shared" si="10"/>
        <v>0</v>
      </c>
      <c r="D211" s="14"/>
      <c r="E211" s="10">
        <v>0</v>
      </c>
      <c r="F211" s="10"/>
      <c r="G211" s="10"/>
      <c r="H211" s="26"/>
    </row>
    <row r="212" spans="1:10" ht="15.75" hidden="1" customHeight="1">
      <c r="A212" s="124" t="s">
        <v>191</v>
      </c>
      <c r="B212" s="124"/>
      <c r="C212" s="13">
        <f>C124+C125+C126+C127+C128+C129+C130+C131+C132+C133+C134++C135+C136+C137+C138+C139+C140+C141+C142+C143+C144+C145+C146+C147+C148+C149+C150+C151+C152+C153+C154+C155+C156+C157+C158+C159+C160+C161+C162+C163+C164+C165+C166+C167+C168+C169+C170+C171+C172+C173+C174+C175+C176+C177+C178+C179+C180+C181+C182+C183+C184+C185+C186+C187+C188+C189+C190+C191+C192+C193+C194+C195+C196+C197+C198+C199+C200+C201+C202+C203+C204+C205+C206+C207+C208+C209</f>
        <v>655958554.2099998</v>
      </c>
      <c r="D212" s="14">
        <f>D124+D125+D126+D127+D128+D129+D130+D131+D132+D133+D134+D135+D136+D137+D138+D139+D140+D141+D142+D143+D144+D145+D146+D147+D148+D149+D150+D151+D152+D153+D154+D155+D156+D157+D158+D159+D160+D161+D162+D163+D164+D165+D166+D167+D168+D169+D170+D171+D172+D173+D174+D175+D176+D177+D178+D179+D180+D181+D182+D183+D184+D185+D186+D187+D188+D189+D190+D191+D192+D193+D194+D195+D196+D197+D198+D199+D200+D201+D202+D203+D204+D205+D206+D207+D208+D209</f>
        <v>308</v>
      </c>
      <c r="E212" s="10">
        <f>E124+E125+E126+E127+E128+E129+E130+E131+E132+E133+E134+E135+E136+E137+E138+E139+E140+E141+E142+E143+E144+E145+E146+E147+E148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</f>
        <v>611470943.39999998</v>
      </c>
      <c r="F212" s="10">
        <f>F124+F125+F126+F127+F128+F129+F130+F131+F132+F133+F134+F135+F136+F137+F138+F139+F140+F141+F142+F143+F144+F145+F146+F147+F148+F149+F150+F151+F152+F153+F154+F155+F156+F157+F158+F159+F160+F161+F162+F163+F164+F165+F166+F167+F168+F169+F170+F171+F172+F173+F174+F175+F176+F177+F178+F179+F180+F181+F182+F183+F184+F185+F186+F187+F188+F189+F190+F191+F192+F193+F194+F195+F196+F197+F198+F199+F200+F201+F202+F203+F204+F205+F206+F207+F208+F209</f>
        <v>32129400.840000022</v>
      </c>
      <c r="G212" s="10">
        <f>G124+G125+G126+G127+G128+G129+G130+G131+G132+G133+G134+G135+G136+G137+G138+G139+G140+G141+G142+G143+G144+G145+G146+G147+G148+G149+G150+G151+G152+G153+G154+G155+G156+G157+G158+G159+G160+G161+G162+G163+G164+G165+G166+G167+G168+G169+G170+G171+G172+G173+G174+G175+G176+G177+G178+G179+G180+G181+G182+G183+G184+G185+G186+G187+G188+G189+G190+G191+G192+G193+G194+G195+G196+G197+G198+G199+G200+G201+G202+G203+G204+G205+G206+G207+G208+G209</f>
        <v>12358209.969999995</v>
      </c>
      <c r="H212" s="26"/>
      <c r="I212" s="47">
        <f>E212+F212+G212</f>
        <v>655958554.21000004</v>
      </c>
    </row>
    <row r="213" spans="1:10" ht="15.75" hidden="1" customHeight="1">
      <c r="A213" s="27" t="s">
        <v>37</v>
      </c>
      <c r="B213" s="41"/>
      <c r="C213" s="13"/>
      <c r="D213" s="14"/>
      <c r="E213" s="10"/>
      <c r="F213" s="10"/>
      <c r="G213" s="10"/>
      <c r="H213" s="26"/>
      <c r="I213" s="48"/>
    </row>
    <row r="214" spans="1:10" ht="15.75" customHeight="1">
      <c r="A214" s="89" t="s">
        <v>191</v>
      </c>
      <c r="B214" s="90"/>
      <c r="C214" s="57">
        <f>C124+C125+C126+C127+C128+C129+C130+C131+C132+C133+C134+C135+C136+C137+C138+C139+C140+C141+C142+C143+C144+C145+C146+C147+C148+C149+C150+C151+C152+C153+C154+C155+C156+C157+C158+C159+C160+C161+C162+C163+C164+C165+C166+C167+C168+C169+C170+C171+C172+C173+C174+C175+C176+C177+C178+C179+C180+C181+C182+C183+C184+C185+C186+C187+C188+C189+C190+C191+C192+C193+C194+C195+C196+C197+C198+C199+C200+C201+C202+C203+C204+C205+C206+C207+C208+C209</f>
        <v>655958554.2099998</v>
      </c>
      <c r="D214" s="87">
        <f>D124+D125+D126+D127+D128+D129+D130+D131+D132+D133+D134+D135+D136+D137+D138+D139+D140+D141+D142+D143+D144+D145+D146+D147+D148+D149+D150+D151+D152+D153+D154+D155+D156+D157+D158+D159+D160+D161+D162+D163+D164+D165+D166+D167+D168+D169+D170+D171+D172+D173+D174+D175+D176+D177+D178+D179+D180+D181+D182+D183+D184+D185+D186+D187+D188+D189+D190+D191+D192+D193+D194+D195+D196+D197+D198+D199+D200+D201+D202+D203+D204+D205+D206+D207+D208+D209</f>
        <v>308</v>
      </c>
      <c r="E214" s="57">
        <f>E124+E125+E126+E127+E128+E129+E130+E131+E132+E133+E134+E135+E136+E137+E138+E139+E140+E141+E142+E143+E144+E145+E146+E147+E148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</f>
        <v>611470943.39999998</v>
      </c>
      <c r="F214" s="57">
        <f>F124+F125+F126+F127+F128+F129+F130+F131+F132+F133+F134+F135+F136+F137+F138+F139+F140+F141+F142+F143+F144+F145+F146+F147+F148+F149+F150+F151+F152+F153+F154+F155+F156+F157+F158+F159+F160+F161+F162+F163+F164+F165+F166+F167+F168+F169+F170+F171+F172+F173+F174+F175+F176+F177+F178+F179+F180+F181+F182+F183+F184+F185+F186+F187+F188+F189+F190+F191+F192+F193+F194+F195+F196+F197+F198+F199+F200+F201+F202+F203+F204+F205+F206+F207+F208+F209</f>
        <v>32129400.840000022</v>
      </c>
      <c r="G214" s="57">
        <f>G124+G125+G126+G127+G128+G129+G130+G131+G132+G133+G134+G135+G136+G137+G138+G139+G140+G141+G142+G143+G144+G145+G146+G147+G148+G149+G150+G151+G152+G153+G154+G155+G156+G157+G158+G159+G160+G161+G162+G163+G164+G165+G166+G167+G168+G169+G170+G171+G172+G173+G174+G175+G176+G177+G178+G179+G180+G181+G182+G183+G184+G185+G186+G187+G188+G189+G190+G191+G192+G193+G194+G195+G196+G197+G198+G199+G200+G201+G202+G203+G204+G205+G206+G207+G208+G209</f>
        <v>12358209.969999995</v>
      </c>
      <c r="H214" s="77"/>
      <c r="I214" s="81"/>
    </row>
    <row r="215" spans="1:10" ht="15.75" customHeight="1">
      <c r="A215" s="121" t="s">
        <v>37</v>
      </c>
      <c r="B215" s="122"/>
      <c r="C215" s="122"/>
      <c r="D215" s="122"/>
      <c r="E215" s="122"/>
      <c r="F215" s="122"/>
      <c r="G215" s="122"/>
      <c r="H215" s="123"/>
      <c r="I215" s="83"/>
    </row>
    <row r="216" spans="1:10" ht="15.75" customHeight="1">
      <c r="A216" s="64" t="s">
        <v>343</v>
      </c>
      <c r="B216" s="82" t="s">
        <v>181</v>
      </c>
      <c r="C216" s="57">
        <f>E216+F216+G216</f>
        <v>7245469.5899999999</v>
      </c>
      <c r="D216" s="64">
        <v>3</v>
      </c>
      <c r="E216" s="57">
        <v>6578418</v>
      </c>
      <c r="F216" s="65">
        <v>526273.43999999994</v>
      </c>
      <c r="G216" s="65">
        <v>140778.15</v>
      </c>
      <c r="H216" s="77">
        <v>2021</v>
      </c>
      <c r="I216" s="83"/>
    </row>
    <row r="217" spans="1:10" ht="15.75" hidden="1" customHeight="1">
      <c r="A217" s="9" t="s">
        <v>38</v>
      </c>
      <c r="B217" s="14"/>
      <c r="C217" s="13">
        <f>SUM(C216)</f>
        <v>7245469.5899999999</v>
      </c>
      <c r="D217" s="22">
        <f t="shared" ref="D217:G217" si="12">SUM(D216)</f>
        <v>3</v>
      </c>
      <c r="E217" s="13">
        <f t="shared" si="12"/>
        <v>6578418</v>
      </c>
      <c r="F217" s="13">
        <f t="shared" si="12"/>
        <v>526273.43999999994</v>
      </c>
      <c r="G217" s="13">
        <f t="shared" si="12"/>
        <v>140778.15</v>
      </c>
      <c r="H217" s="26"/>
    </row>
    <row r="218" spans="1:10" ht="15.75" hidden="1" customHeight="1">
      <c r="A218" s="16" t="s">
        <v>39</v>
      </c>
      <c r="B218" s="17"/>
      <c r="C218" s="13" t="e">
        <f>C13+C19+C21+C29+C40+C77+C96+C98+C110+C118+C210+C217</f>
        <v>#REF!</v>
      </c>
      <c r="D218" s="22" t="e">
        <f>D13+D19+D21+D29+D40+D77+D96+D98+D110+D118+D210+D217</f>
        <v>#REF!</v>
      </c>
      <c r="E218" s="13" t="e">
        <f>E13+E19+E21+E29+E40+E77+E96+E98+E110+E118+E210+E217</f>
        <v>#REF!</v>
      </c>
      <c r="F218" s="13" t="e">
        <f>F13+F19+F21+F29+F40+F77+F96+F98+F110+F118+F210+F217</f>
        <v>#REF!</v>
      </c>
      <c r="G218" s="13" t="e">
        <f>G13+G19+G21+G29+G40+G77+G96+G98+G110+G118+G210+G217</f>
        <v>#REF!</v>
      </c>
      <c r="H218" s="26"/>
    </row>
    <row r="219" spans="1:10" ht="15.75" hidden="1" customHeight="1">
      <c r="A219" s="16" t="s">
        <v>192</v>
      </c>
      <c r="B219" s="42"/>
      <c r="C219" s="13">
        <v>7039157.8799999999</v>
      </c>
      <c r="D219" s="22">
        <v>3</v>
      </c>
      <c r="E219" s="13">
        <v>6277116</v>
      </c>
      <c r="F219" s="13">
        <v>627711.6</v>
      </c>
      <c r="G219" s="13">
        <v>134330.28</v>
      </c>
      <c r="H219" s="26"/>
      <c r="I219" s="47">
        <f>E219+F219+G219</f>
        <v>7039157.8799999999</v>
      </c>
    </row>
    <row r="220" spans="1:10" ht="15.75" hidden="1" customHeight="1">
      <c r="A220" s="27" t="s">
        <v>9</v>
      </c>
      <c r="B220" s="41"/>
      <c r="C220" s="13"/>
      <c r="D220" s="22"/>
      <c r="E220" s="13"/>
      <c r="F220" s="13"/>
      <c r="G220" s="13"/>
      <c r="H220" s="26"/>
      <c r="I220" s="48"/>
    </row>
    <row r="221" spans="1:10" ht="15.75" customHeight="1">
      <c r="A221" s="89" t="s">
        <v>192</v>
      </c>
      <c r="B221" s="90"/>
      <c r="C221" s="57">
        <f>C216</f>
        <v>7245469.5899999999</v>
      </c>
      <c r="D221" s="87">
        <f>D216</f>
        <v>3</v>
      </c>
      <c r="E221" s="57">
        <f>E216</f>
        <v>6578418</v>
      </c>
      <c r="F221" s="57">
        <f>F216</f>
        <v>526273.43999999994</v>
      </c>
      <c r="G221" s="57">
        <f>G216</f>
        <v>140778.15</v>
      </c>
      <c r="H221" s="77"/>
      <c r="I221" s="81"/>
    </row>
    <row r="222" spans="1:10" ht="15.75" customHeight="1">
      <c r="A222" s="121" t="s">
        <v>9</v>
      </c>
      <c r="B222" s="122"/>
      <c r="C222" s="122"/>
      <c r="D222" s="122"/>
      <c r="E222" s="122"/>
      <c r="F222" s="122"/>
      <c r="G222" s="122"/>
      <c r="H222" s="123"/>
      <c r="I222" s="83"/>
    </row>
    <row r="223" spans="1:10">
      <c r="A223" s="64" t="s">
        <v>344</v>
      </c>
      <c r="B223" s="91" t="s">
        <v>10</v>
      </c>
      <c r="C223" s="57">
        <f>E223+F223+G223</f>
        <v>2415156.5299999998</v>
      </c>
      <c r="D223" s="64">
        <v>1</v>
      </c>
      <c r="E223" s="57">
        <v>2192806</v>
      </c>
      <c r="F223" s="65">
        <v>175424.48</v>
      </c>
      <c r="G223" s="65">
        <v>46926.05</v>
      </c>
      <c r="H223" s="77">
        <v>2021</v>
      </c>
      <c r="I223" s="83"/>
    </row>
    <row r="224" spans="1:10">
      <c r="A224" s="64" t="s">
        <v>345</v>
      </c>
      <c r="B224" s="82" t="s">
        <v>11</v>
      </c>
      <c r="C224" s="57">
        <f t="shared" ref="C224:C236" si="13">E224+F224+G224</f>
        <v>7245469.5899999999</v>
      </c>
      <c r="D224" s="64">
        <v>3</v>
      </c>
      <c r="E224" s="57">
        <v>6578418</v>
      </c>
      <c r="F224" s="65">
        <v>526273.43999999994</v>
      </c>
      <c r="G224" s="65">
        <v>140778.15</v>
      </c>
      <c r="H224" s="77">
        <v>2021</v>
      </c>
      <c r="I224" s="83"/>
    </row>
    <row r="225" spans="1:14">
      <c r="A225" s="64" t="s">
        <v>346</v>
      </c>
      <c r="B225" s="82" t="s">
        <v>12</v>
      </c>
      <c r="C225" s="57">
        <f t="shared" si="13"/>
        <v>7245469.5899999999</v>
      </c>
      <c r="D225" s="64">
        <v>3</v>
      </c>
      <c r="E225" s="57">
        <v>6578418</v>
      </c>
      <c r="F225" s="65">
        <v>526273.43999999994</v>
      </c>
      <c r="G225" s="65">
        <v>140778.15</v>
      </c>
      <c r="H225" s="77">
        <v>2021</v>
      </c>
      <c r="I225" s="83"/>
    </row>
    <row r="226" spans="1:14" hidden="1">
      <c r="A226" s="16" t="s">
        <v>193</v>
      </c>
      <c r="B226" s="42"/>
      <c r="C226" s="13">
        <f>C223+C224+C225</f>
        <v>16906095.710000001</v>
      </c>
      <c r="D226" s="14">
        <f>D223+D224+D225</f>
        <v>7</v>
      </c>
      <c r="E226" s="10">
        <f>E223+E224+E225</f>
        <v>15349642</v>
      </c>
      <c r="F226" s="10">
        <f>F223+F224+F225</f>
        <v>1227971.3599999999</v>
      </c>
      <c r="G226" s="10">
        <f>G223+G224+G225</f>
        <v>328482.34999999998</v>
      </c>
      <c r="H226" s="26"/>
      <c r="I226" s="47">
        <f>E226+F226+G226</f>
        <v>16906095.710000001</v>
      </c>
    </row>
    <row r="227" spans="1:14" hidden="1">
      <c r="A227" s="27" t="s">
        <v>16</v>
      </c>
      <c r="B227" s="41"/>
      <c r="C227" s="13"/>
      <c r="D227" s="14"/>
      <c r="E227" s="10"/>
      <c r="F227" s="10"/>
      <c r="G227" s="10"/>
      <c r="H227" s="26"/>
      <c r="I227" s="48"/>
    </row>
    <row r="228" spans="1:14">
      <c r="A228" s="89" t="s">
        <v>193</v>
      </c>
      <c r="B228" s="90"/>
      <c r="C228" s="57">
        <f>C223+C224+C225</f>
        <v>16906095.710000001</v>
      </c>
      <c r="D228" s="64">
        <f>D223+D224+D225</f>
        <v>7</v>
      </c>
      <c r="E228" s="65">
        <f>E223+E224+E225</f>
        <v>15349642</v>
      </c>
      <c r="F228" s="65">
        <f>F223+F224+F225</f>
        <v>1227971.3599999999</v>
      </c>
      <c r="G228" s="65">
        <f>G223+G224+G225</f>
        <v>328482.34999999998</v>
      </c>
      <c r="H228" s="77"/>
      <c r="I228" s="81"/>
      <c r="J228" s="13"/>
    </row>
    <row r="229" spans="1:14">
      <c r="A229" s="121" t="s">
        <v>16</v>
      </c>
      <c r="B229" s="122"/>
      <c r="C229" s="122"/>
      <c r="D229" s="122"/>
      <c r="E229" s="122"/>
      <c r="F229" s="122"/>
      <c r="G229" s="122"/>
      <c r="H229" s="123"/>
      <c r="I229" s="83"/>
    </row>
    <row r="230" spans="1:14">
      <c r="A230" s="64" t="s">
        <v>347</v>
      </c>
      <c r="B230" s="82" t="s">
        <v>17</v>
      </c>
      <c r="C230" s="57">
        <f t="shared" si="13"/>
        <v>6545776.5600000005</v>
      </c>
      <c r="D230" s="64">
        <v>3</v>
      </c>
      <c r="E230" s="57">
        <v>6277116</v>
      </c>
      <c r="F230" s="65">
        <v>134330.28</v>
      </c>
      <c r="G230" s="65">
        <v>134330.28</v>
      </c>
      <c r="H230" s="77">
        <v>2020</v>
      </c>
      <c r="I230" s="83"/>
    </row>
    <row r="231" spans="1:14" hidden="1">
      <c r="A231" s="16" t="s">
        <v>194</v>
      </c>
      <c r="B231" s="42"/>
      <c r="C231" s="13">
        <f>E231+F231+G231</f>
        <v>6496652.9800000004</v>
      </c>
      <c r="D231" s="14">
        <v>3</v>
      </c>
      <c r="E231" s="10">
        <v>6277116</v>
      </c>
      <c r="F231" s="10">
        <v>85206.7</v>
      </c>
      <c r="G231" s="10">
        <v>134330.28</v>
      </c>
      <c r="H231" s="26"/>
      <c r="I231" s="47">
        <f>E231+F231+G231</f>
        <v>6496652.9800000004</v>
      </c>
    </row>
    <row r="232" spans="1:14" hidden="1">
      <c r="A232" s="27" t="s">
        <v>27</v>
      </c>
      <c r="B232" s="43"/>
      <c r="C232" s="13"/>
      <c r="D232" s="14"/>
      <c r="E232" s="10"/>
      <c r="F232" s="10"/>
      <c r="G232" s="10"/>
      <c r="H232" s="26"/>
      <c r="I232" s="48"/>
    </row>
    <row r="233" spans="1:14">
      <c r="A233" s="89" t="s">
        <v>194</v>
      </c>
      <c r="B233" s="92"/>
      <c r="C233" s="57">
        <f>C230</f>
        <v>6545776.5600000005</v>
      </c>
      <c r="D233" s="64">
        <f>D230</f>
        <v>3</v>
      </c>
      <c r="E233" s="65">
        <f>E230</f>
        <v>6277116</v>
      </c>
      <c r="F233" s="65">
        <f>F230</f>
        <v>134330.28</v>
      </c>
      <c r="G233" s="65">
        <f>G230</f>
        <v>134330.28</v>
      </c>
      <c r="H233" s="77"/>
      <c r="I233" s="81"/>
    </row>
    <row r="234" spans="1:14">
      <c r="A234" s="121" t="s">
        <v>27</v>
      </c>
      <c r="B234" s="122"/>
      <c r="C234" s="122"/>
      <c r="D234" s="122"/>
      <c r="E234" s="122"/>
      <c r="F234" s="122"/>
      <c r="G234" s="122"/>
      <c r="H234" s="123"/>
      <c r="I234" s="83"/>
    </row>
    <row r="235" spans="1:14">
      <c r="A235" s="64" t="s">
        <v>348</v>
      </c>
      <c r="B235" s="82" t="s">
        <v>28</v>
      </c>
      <c r="C235" s="57">
        <f t="shared" si="13"/>
        <v>4830313.0599999996</v>
      </c>
      <c r="D235" s="64">
        <v>2</v>
      </c>
      <c r="E235" s="57">
        <v>4385612</v>
      </c>
      <c r="F235" s="65">
        <v>350848.96</v>
      </c>
      <c r="G235" s="65">
        <v>93852.1</v>
      </c>
      <c r="H235" s="77">
        <v>2021</v>
      </c>
      <c r="I235" s="83"/>
    </row>
    <row r="236" spans="1:14">
      <c r="A236" s="64" t="s">
        <v>349</v>
      </c>
      <c r="B236" s="82" t="s">
        <v>29</v>
      </c>
      <c r="C236" s="57">
        <f t="shared" si="13"/>
        <v>2415156.5299999998</v>
      </c>
      <c r="D236" s="64">
        <v>1</v>
      </c>
      <c r="E236" s="57">
        <v>2192806</v>
      </c>
      <c r="F236" s="65">
        <v>175424.48</v>
      </c>
      <c r="G236" s="65">
        <v>46926.05</v>
      </c>
      <c r="H236" s="77">
        <v>2021</v>
      </c>
      <c r="I236" s="83"/>
    </row>
    <row r="237" spans="1:14" hidden="1">
      <c r="A237" s="16" t="s">
        <v>195</v>
      </c>
      <c r="B237" s="42"/>
      <c r="C237" s="13">
        <f>E237+F237+G237</f>
        <v>7245469.5900000008</v>
      </c>
      <c r="D237" s="14">
        <f>D235+D236</f>
        <v>3</v>
      </c>
      <c r="E237" s="10">
        <f>E235+E236</f>
        <v>6578418</v>
      </c>
      <c r="F237" s="10">
        <f>F235+F236</f>
        <v>526273.44000000006</v>
      </c>
      <c r="G237" s="10">
        <f>G235+G236</f>
        <v>140778.15000000002</v>
      </c>
      <c r="H237" s="26"/>
      <c r="I237" s="47">
        <f>E237+F237+G237</f>
        <v>7245469.5900000008</v>
      </c>
    </row>
    <row r="238" spans="1:14" hidden="1">
      <c r="A238" s="44" t="s">
        <v>196</v>
      </c>
      <c r="B238" s="45"/>
      <c r="C238" s="10">
        <f>C23+C31+C42+C79+C100+C112+C120+C212+C219+C226+C231+C237</f>
        <v>1028406406.2199998</v>
      </c>
      <c r="D238" s="11">
        <f>D23+D31+D42+D79+D100+D112+D120+D212+D219+D226+D231+D237</f>
        <v>474</v>
      </c>
      <c r="E238" s="10">
        <f>E23+E31+E42+E79+E100+E112+E120+E212+E219+E226+E231+E237</f>
        <v>960546180.33000004</v>
      </c>
      <c r="F238" s="10">
        <f>F23+F31+F42+F79+F100+F112+F120+F212+F219+F226+F231+F237</f>
        <v>56143613.250000022</v>
      </c>
      <c r="G238" s="10">
        <f>G23+G31+G42+G79+G100+G112+G120+G212+G219+G226+G231+G237</f>
        <v>19322308.799999997</v>
      </c>
      <c r="H238" s="46"/>
      <c r="I238" s="47">
        <f>E238+F238+G238</f>
        <v>1036012102.38</v>
      </c>
      <c r="J238" s="23"/>
    </row>
    <row r="239" spans="1:14" s="5" customFormat="1" hidden="1">
      <c r="A239" s="18"/>
      <c r="B239" s="19"/>
      <c r="D239" s="20"/>
      <c r="E239" s="5">
        <v>0</v>
      </c>
      <c r="H239" s="25"/>
      <c r="I239" s="7"/>
      <c r="J239" s="23"/>
      <c r="K239" s="24"/>
      <c r="L239" s="24"/>
      <c r="M239" s="24"/>
      <c r="N239" s="24"/>
    </row>
    <row r="240" spans="1:14">
      <c r="A240" s="125" t="s">
        <v>195</v>
      </c>
      <c r="B240" s="152"/>
      <c r="C240" s="65">
        <f>C235+C236</f>
        <v>7245469.5899999999</v>
      </c>
      <c r="D240" s="93">
        <f>D235+D236</f>
        <v>3</v>
      </c>
      <c r="E240" s="65">
        <f>E235+E236</f>
        <v>6578418</v>
      </c>
      <c r="F240" s="65">
        <f>F235+F236</f>
        <v>526273.44000000006</v>
      </c>
      <c r="G240" s="65">
        <f>G235+G236</f>
        <v>140778.15000000002</v>
      </c>
      <c r="H240" s="94"/>
      <c r="I240" s="81"/>
    </row>
    <row r="241" spans="1:9">
      <c r="A241" s="125" t="s">
        <v>196</v>
      </c>
      <c r="B241" s="153"/>
      <c r="C241" s="65">
        <f>C25+C33+C44+C81+C102+C114+C122+C214+C221+C228+C233+C240</f>
        <v>1036438973.1799998</v>
      </c>
      <c r="D241" s="93">
        <f>D25+D33+D44+D81+D102+D114+D122+D214+D221+D228+D233+D240</f>
        <v>476</v>
      </c>
      <c r="E241" s="65">
        <f>E25+E33+E44+E81+E102+E114+E122++E214+E221+E228+E233+E240</f>
        <v>960847482.33000004</v>
      </c>
      <c r="F241" s="65">
        <f>F25+F33+F44+F81+F102+F114+F122++F214+F221+F228+F233+F240</f>
        <v>56091298.670000017</v>
      </c>
      <c r="G241" s="65">
        <f>G25+G33+G44+G81+G102+G114+G122++G214+G221+G228+G233+G240</f>
        <v>19500192.179999996</v>
      </c>
      <c r="H241" s="98"/>
      <c r="I241" s="95"/>
    </row>
    <row r="242" spans="1:9" ht="21">
      <c r="A242" s="129" t="s">
        <v>378</v>
      </c>
      <c r="B242" s="130"/>
      <c r="C242" s="130"/>
      <c r="D242" s="130"/>
      <c r="E242" s="130"/>
      <c r="F242" s="130"/>
      <c r="G242" s="130"/>
      <c r="H242" s="131"/>
    </row>
  </sheetData>
  <autoFilter ref="A11:H239">
    <filterColumn colId="7">
      <customFilters>
        <customFilter operator="notEqual" val=" "/>
      </customFilters>
    </filterColumn>
  </autoFilter>
  <mergeCells count="25">
    <mergeCell ref="D2:G2"/>
    <mergeCell ref="A242:H242"/>
    <mergeCell ref="H8:H9"/>
    <mergeCell ref="G8:G9"/>
    <mergeCell ref="F8:F9"/>
    <mergeCell ref="D8:E9"/>
    <mergeCell ref="C7:C9"/>
    <mergeCell ref="B7:B10"/>
    <mergeCell ref="A7:A10"/>
    <mergeCell ref="D7:H7"/>
    <mergeCell ref="A4:H5"/>
    <mergeCell ref="A240:B240"/>
    <mergeCell ref="A241:B241"/>
    <mergeCell ref="A26:H26"/>
    <mergeCell ref="A34:H34"/>
    <mergeCell ref="A45:H45"/>
    <mergeCell ref="A222:H222"/>
    <mergeCell ref="A229:H229"/>
    <mergeCell ref="A234:H234"/>
    <mergeCell ref="A212:B212"/>
    <mergeCell ref="A82:H82"/>
    <mergeCell ref="A103:H103"/>
    <mergeCell ref="A115:G115"/>
    <mergeCell ref="A123:H123"/>
    <mergeCell ref="A215:H215"/>
  </mergeCells>
  <pageMargins left="0.6692913385826772" right="0.43307086614173229" top="0.98425196850393704" bottom="0.78740157480314965" header="0.31496062992125984" footer="0.31496062992125984"/>
  <pageSetup paperSize="9" scale="63" pageOrder="overThenDown" orientation="landscape" useFirstPageNumber="1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showZeros="0" tabSelected="1" topLeftCell="C6" zoomScale="80" zoomScaleNormal="80" zoomScaleSheetLayoutView="62" workbookViewId="0">
      <selection activeCell="N7" sqref="N7"/>
    </sheetView>
  </sheetViews>
  <sheetFormatPr defaultRowHeight="15.75"/>
  <cols>
    <col min="1" max="1" width="5.42578125" style="18" customWidth="1"/>
    <col min="2" max="2" width="58" style="19" customWidth="1"/>
    <col min="3" max="3" width="11" style="108" customWidth="1"/>
    <col min="4" max="4" width="12.42578125" style="112" customWidth="1"/>
    <col min="5" max="5" width="15.7109375" style="108" customWidth="1"/>
    <col min="6" max="6" width="12" style="108" customWidth="1"/>
    <col min="7" max="7" width="11.42578125" style="108" customWidth="1"/>
    <col min="8" max="8" width="15.140625" style="33" customWidth="1"/>
    <col min="9" max="9" width="17" style="102" customWidth="1"/>
    <col min="10" max="10" width="20.5703125" style="102" customWidth="1"/>
    <col min="11" max="11" width="12.140625" style="113" customWidth="1"/>
    <col min="12" max="12" width="17.7109375" style="102" customWidth="1"/>
    <col min="13" max="13" width="10" style="104" customWidth="1"/>
    <col min="14" max="16384" width="9.140625" style="6"/>
  </cols>
  <sheetData>
    <row r="1" spans="1:13" hidden="1">
      <c r="A1" s="36"/>
      <c r="B1" s="53"/>
      <c r="C1" s="102"/>
      <c r="D1" s="103"/>
      <c r="E1" s="102"/>
      <c r="F1" s="102"/>
      <c r="G1" s="102"/>
      <c r="H1" s="35"/>
    </row>
    <row r="2" spans="1:13" ht="15.75" hidden="1" customHeight="1">
      <c r="A2" s="105"/>
      <c r="B2" s="106"/>
      <c r="C2" s="106"/>
      <c r="D2" s="106"/>
      <c r="E2" s="106"/>
      <c r="F2" s="106"/>
      <c r="G2" s="106"/>
      <c r="H2" s="116"/>
      <c r="I2" s="116"/>
      <c r="J2" s="116"/>
      <c r="K2" s="114"/>
      <c r="L2" s="116"/>
    </row>
    <row r="3" spans="1:13" ht="168" hidden="1" customHeight="1">
      <c r="A3" s="106"/>
      <c r="B3" s="106"/>
      <c r="C3" s="106"/>
      <c r="D3" s="106"/>
      <c r="E3" s="106"/>
      <c r="F3" s="106"/>
      <c r="G3" s="106"/>
      <c r="H3" s="116"/>
      <c r="I3" s="154"/>
      <c r="J3" s="155"/>
      <c r="K3" s="155"/>
      <c r="L3" s="155"/>
    </row>
    <row r="4" spans="1:13" ht="8.25" hidden="1" customHeight="1">
      <c r="A4" s="1"/>
      <c r="B4" s="2"/>
      <c r="C4" s="107"/>
      <c r="D4" s="4"/>
      <c r="G4" s="109"/>
    </row>
    <row r="5" spans="1:13" ht="16.5" hidden="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3" ht="26.25" customHeight="1">
      <c r="A6" s="118"/>
      <c r="B6" s="118"/>
      <c r="C6" s="118"/>
      <c r="D6" s="118"/>
      <c r="E6" s="118"/>
      <c r="F6" s="118"/>
      <c r="J6" s="159" t="s">
        <v>382</v>
      </c>
      <c r="K6" s="159"/>
      <c r="L6" s="159"/>
      <c r="M6" s="159"/>
    </row>
    <row r="7" spans="1:13" ht="151.5" customHeight="1">
      <c r="A7" s="100"/>
      <c r="B7" s="100"/>
      <c r="C7" s="100"/>
      <c r="D7" s="100"/>
      <c r="E7" s="100"/>
      <c r="F7" s="100"/>
      <c r="G7" s="119"/>
      <c r="H7" s="120"/>
      <c r="I7" s="120"/>
      <c r="J7" s="165" t="s">
        <v>383</v>
      </c>
      <c r="K7" s="165"/>
      <c r="L7" s="165"/>
      <c r="M7" s="165"/>
    </row>
    <row r="8" spans="1:13" ht="54.75" customHeight="1">
      <c r="A8" s="162" t="s">
        <v>377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3" ht="10.5" customHeight="1">
      <c r="A9" s="167" t="s">
        <v>0</v>
      </c>
      <c r="B9" s="166" t="s">
        <v>376</v>
      </c>
      <c r="C9" s="168" t="s">
        <v>355</v>
      </c>
      <c r="D9" s="168"/>
      <c r="E9" s="164" t="s">
        <v>356</v>
      </c>
      <c r="F9" s="164" t="s">
        <v>357</v>
      </c>
      <c r="G9" s="164" t="s">
        <v>358</v>
      </c>
      <c r="H9" s="156" t="s">
        <v>359</v>
      </c>
      <c r="I9" s="157" t="s">
        <v>360</v>
      </c>
      <c r="J9" s="157"/>
      <c r="K9" s="158" t="s">
        <v>361</v>
      </c>
      <c r="L9" s="156" t="s">
        <v>362</v>
      </c>
      <c r="M9" s="164" t="s">
        <v>380</v>
      </c>
    </row>
    <row r="10" spans="1:13" ht="24.75" customHeight="1">
      <c r="A10" s="167"/>
      <c r="B10" s="166"/>
      <c r="C10" s="168"/>
      <c r="D10" s="168"/>
      <c r="E10" s="164"/>
      <c r="F10" s="164"/>
      <c r="G10" s="164"/>
      <c r="H10" s="156"/>
      <c r="I10" s="157"/>
      <c r="J10" s="157"/>
      <c r="K10" s="158"/>
      <c r="L10" s="156"/>
      <c r="M10" s="164"/>
    </row>
    <row r="11" spans="1:13" ht="15.75" customHeight="1">
      <c r="A11" s="167"/>
      <c r="B11" s="166"/>
      <c r="C11" s="164" t="s">
        <v>363</v>
      </c>
      <c r="D11" s="164" t="s">
        <v>364</v>
      </c>
      <c r="E11" s="164"/>
      <c r="F11" s="164"/>
      <c r="G11" s="164"/>
      <c r="H11" s="156"/>
      <c r="I11" s="156" t="s">
        <v>365</v>
      </c>
      <c r="J11" s="156" t="s">
        <v>366</v>
      </c>
      <c r="K11" s="158"/>
      <c r="L11" s="156"/>
      <c r="M11" s="164"/>
    </row>
    <row r="12" spans="1:13" ht="69" customHeight="1">
      <c r="A12" s="167"/>
      <c r="B12" s="166"/>
      <c r="C12" s="164"/>
      <c r="D12" s="164"/>
      <c r="E12" s="164"/>
      <c r="F12" s="164"/>
      <c r="G12" s="164"/>
      <c r="H12" s="156"/>
      <c r="I12" s="156"/>
      <c r="J12" s="156"/>
      <c r="K12" s="158"/>
      <c r="L12" s="156"/>
      <c r="M12" s="164"/>
    </row>
    <row r="13" spans="1:13">
      <c r="A13" s="167"/>
      <c r="B13" s="166"/>
      <c r="C13" s="164"/>
      <c r="D13" s="164"/>
      <c r="E13" s="164"/>
      <c r="F13" s="164"/>
      <c r="G13" s="164"/>
      <c r="H13" s="52" t="s">
        <v>367</v>
      </c>
      <c r="I13" s="52" t="s">
        <v>367</v>
      </c>
      <c r="J13" s="52" t="s">
        <v>367</v>
      </c>
      <c r="K13" s="115" t="s">
        <v>368</v>
      </c>
      <c r="L13" s="52" t="s">
        <v>8</v>
      </c>
      <c r="M13" s="101" t="s">
        <v>183</v>
      </c>
    </row>
    <row r="14" spans="1:13" s="117" customFormat="1" ht="20.25" customHeight="1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9">
        <v>9</v>
      </c>
      <c r="J14" s="59">
        <v>10</v>
      </c>
      <c r="K14" s="59">
        <v>11</v>
      </c>
      <c r="L14" s="59">
        <v>12</v>
      </c>
      <c r="M14" s="59">
        <v>13</v>
      </c>
    </row>
    <row r="15" spans="1:13">
      <c r="A15" s="14">
        <v>1</v>
      </c>
      <c r="B15" s="62" t="s">
        <v>95</v>
      </c>
      <c r="C15" s="56">
        <v>1984</v>
      </c>
      <c r="D15" s="54"/>
      <c r="E15" s="55" t="s">
        <v>369</v>
      </c>
      <c r="F15" s="56">
        <v>9</v>
      </c>
      <c r="G15" s="56">
        <v>5</v>
      </c>
      <c r="H15" s="61">
        <v>10014.5</v>
      </c>
      <c r="I15" s="61">
        <v>10009.299999999999</v>
      </c>
      <c r="J15" s="61">
        <v>8220.5</v>
      </c>
      <c r="K15" s="56">
        <v>478</v>
      </c>
      <c r="L15" s="57">
        <v>7003233.8500000006</v>
      </c>
      <c r="M15" s="94">
        <v>2020</v>
      </c>
    </row>
    <row r="16" spans="1:13" ht="15.75" customHeight="1">
      <c r="A16" s="14">
        <v>2</v>
      </c>
      <c r="B16" s="62" t="s">
        <v>96</v>
      </c>
      <c r="C16" s="56">
        <v>1984</v>
      </c>
      <c r="D16" s="55"/>
      <c r="E16" s="55" t="s">
        <v>369</v>
      </c>
      <c r="F16" s="56">
        <v>9</v>
      </c>
      <c r="G16" s="56">
        <v>3</v>
      </c>
      <c r="H16" s="61">
        <v>5807.8</v>
      </c>
      <c r="I16" s="61">
        <v>5805.1</v>
      </c>
      <c r="J16" s="61">
        <v>4939.3999999999996</v>
      </c>
      <c r="K16" s="56">
        <v>295</v>
      </c>
      <c r="L16" s="57">
        <v>4201940.3099999996</v>
      </c>
      <c r="M16" s="94">
        <v>2020</v>
      </c>
    </row>
    <row r="17" spans="1:13" ht="15.75" customHeight="1">
      <c r="A17" s="14">
        <v>3</v>
      </c>
      <c r="B17" s="62" t="s">
        <v>97</v>
      </c>
      <c r="C17" s="56">
        <v>1983</v>
      </c>
      <c r="D17" s="55"/>
      <c r="E17" s="55" t="s">
        <v>369</v>
      </c>
      <c r="F17" s="56">
        <v>9</v>
      </c>
      <c r="G17" s="56">
        <v>5</v>
      </c>
      <c r="H17" s="61">
        <v>10305.1</v>
      </c>
      <c r="I17" s="61">
        <v>8378.9</v>
      </c>
      <c r="J17" s="61">
        <v>8378.9</v>
      </c>
      <c r="K17" s="56">
        <v>530</v>
      </c>
      <c r="L17" s="57">
        <v>7003233.8500000006</v>
      </c>
      <c r="M17" s="94">
        <v>2020</v>
      </c>
    </row>
    <row r="18" spans="1:13" ht="15.75" customHeight="1">
      <c r="A18" s="14">
        <v>4</v>
      </c>
      <c r="B18" s="62" t="s">
        <v>98</v>
      </c>
      <c r="C18" s="56">
        <v>1985</v>
      </c>
      <c r="D18" s="54"/>
      <c r="E18" s="55" t="s">
        <v>369</v>
      </c>
      <c r="F18" s="56">
        <v>9</v>
      </c>
      <c r="G18" s="56">
        <v>4</v>
      </c>
      <c r="H18" s="61">
        <v>7954.7</v>
      </c>
      <c r="I18" s="61">
        <v>7936.6</v>
      </c>
      <c r="J18" s="61">
        <v>7231.9</v>
      </c>
      <c r="K18" s="56">
        <v>379</v>
      </c>
      <c r="L18" s="57">
        <v>4677764</v>
      </c>
      <c r="M18" s="94">
        <v>2020</v>
      </c>
    </row>
    <row r="19" spans="1:13">
      <c r="A19" s="14">
        <v>5</v>
      </c>
      <c r="B19" s="62" t="s">
        <v>99</v>
      </c>
      <c r="C19" s="22">
        <v>1985</v>
      </c>
      <c r="D19" s="14"/>
      <c r="E19" s="55" t="s">
        <v>369</v>
      </c>
      <c r="F19" s="59">
        <v>9</v>
      </c>
      <c r="G19" s="59">
        <v>1</v>
      </c>
      <c r="H19" s="10">
        <v>4041.9</v>
      </c>
      <c r="I19" s="10">
        <v>3150</v>
      </c>
      <c r="J19" s="13">
        <v>2953.3</v>
      </c>
      <c r="K19" s="59">
        <v>159</v>
      </c>
      <c r="L19" s="57">
        <v>2415156.5299999998</v>
      </c>
      <c r="M19" s="94">
        <v>2021</v>
      </c>
    </row>
    <row r="20" spans="1:13" ht="15.75" customHeight="1">
      <c r="A20" s="14">
        <v>6</v>
      </c>
      <c r="B20" s="62" t="s">
        <v>100</v>
      </c>
      <c r="C20" s="22">
        <v>1972</v>
      </c>
      <c r="D20" s="14"/>
      <c r="E20" s="55" t="s">
        <v>369</v>
      </c>
      <c r="F20" s="59">
        <v>9</v>
      </c>
      <c r="G20" s="59">
        <v>4</v>
      </c>
      <c r="H20" s="10">
        <v>11770.3</v>
      </c>
      <c r="I20" s="10">
        <v>8970.1</v>
      </c>
      <c r="J20" s="13">
        <v>8959</v>
      </c>
      <c r="K20" s="59">
        <v>316</v>
      </c>
      <c r="L20" s="57">
        <v>9660626.1099999994</v>
      </c>
      <c r="M20" s="94">
        <v>2021</v>
      </c>
    </row>
    <row r="21" spans="1:13" ht="15.75" customHeight="1">
      <c r="A21" s="14">
        <v>7</v>
      </c>
      <c r="B21" s="62" t="s">
        <v>101</v>
      </c>
      <c r="C21" s="22">
        <v>1971</v>
      </c>
      <c r="D21" s="14"/>
      <c r="E21" s="55" t="s">
        <v>369</v>
      </c>
      <c r="F21" s="59">
        <v>9</v>
      </c>
      <c r="G21" s="59">
        <v>6</v>
      </c>
      <c r="H21" s="10">
        <v>18318.599999999999</v>
      </c>
      <c r="I21" s="10">
        <v>15001.15</v>
      </c>
      <c r="J21" s="13">
        <v>14686.6</v>
      </c>
      <c r="K21" s="59">
        <v>556</v>
      </c>
      <c r="L21" s="57">
        <v>14490939.169999998</v>
      </c>
      <c r="M21" s="94">
        <v>2021</v>
      </c>
    </row>
    <row r="22" spans="1:13" ht="15.75" customHeight="1">
      <c r="A22" s="14">
        <v>8</v>
      </c>
      <c r="B22" s="62" t="s">
        <v>102</v>
      </c>
      <c r="C22" s="22">
        <v>1971</v>
      </c>
      <c r="D22" s="14"/>
      <c r="E22" s="55" t="s">
        <v>369</v>
      </c>
      <c r="F22" s="59">
        <v>9</v>
      </c>
      <c r="G22" s="59">
        <v>4</v>
      </c>
      <c r="H22" s="10">
        <v>10408.5</v>
      </c>
      <c r="I22" s="10">
        <v>10408.5</v>
      </c>
      <c r="J22" s="13">
        <v>5440.2</v>
      </c>
      <c r="K22" s="59">
        <v>374</v>
      </c>
      <c r="L22" s="57">
        <v>4830313.0599999996</v>
      </c>
      <c r="M22" s="94">
        <v>2021</v>
      </c>
    </row>
    <row r="23" spans="1:13" ht="15.75" customHeight="1">
      <c r="A23" s="14">
        <v>9</v>
      </c>
      <c r="B23" s="62" t="s">
        <v>103</v>
      </c>
      <c r="C23" s="22">
        <v>1930</v>
      </c>
      <c r="D23" s="14"/>
      <c r="E23" s="55" t="s">
        <v>369</v>
      </c>
      <c r="F23" s="59">
        <v>6</v>
      </c>
      <c r="G23" s="59">
        <v>4</v>
      </c>
      <c r="H23" s="10">
        <v>5285.9</v>
      </c>
      <c r="I23" s="10">
        <v>4670.2</v>
      </c>
      <c r="J23" s="13">
        <v>3247.8</v>
      </c>
      <c r="K23" s="59">
        <v>92</v>
      </c>
      <c r="L23" s="57">
        <v>2181925.5199999996</v>
      </c>
      <c r="M23" s="94">
        <v>2020</v>
      </c>
    </row>
    <row r="24" spans="1:13" ht="15.75" customHeight="1">
      <c r="A24" s="14">
        <v>10</v>
      </c>
      <c r="B24" s="62" t="s">
        <v>104</v>
      </c>
      <c r="C24" s="22">
        <v>1977</v>
      </c>
      <c r="D24" s="14"/>
      <c r="E24" s="10" t="s">
        <v>371</v>
      </c>
      <c r="F24" s="59">
        <v>9</v>
      </c>
      <c r="G24" s="59">
        <v>1</v>
      </c>
      <c r="H24" s="10">
        <v>3238.1</v>
      </c>
      <c r="I24" s="10">
        <v>2980.1</v>
      </c>
      <c r="J24" s="13">
        <v>2158</v>
      </c>
      <c r="K24" s="59">
        <v>98</v>
      </c>
      <c r="L24" s="57">
        <v>2133065.7999999998</v>
      </c>
      <c r="M24" s="94">
        <v>2020</v>
      </c>
    </row>
    <row r="25" spans="1:13" ht="15.75" customHeight="1">
      <c r="A25" s="14">
        <v>11</v>
      </c>
      <c r="B25" s="62" t="s">
        <v>105</v>
      </c>
      <c r="C25" s="22">
        <v>1983</v>
      </c>
      <c r="D25" s="14"/>
      <c r="E25" s="10" t="s">
        <v>371</v>
      </c>
      <c r="F25" s="59">
        <v>9</v>
      </c>
      <c r="G25" s="59">
        <v>1</v>
      </c>
      <c r="H25" s="10">
        <v>3395.2</v>
      </c>
      <c r="I25" s="10">
        <v>2936</v>
      </c>
      <c r="J25" s="13">
        <v>1722.1</v>
      </c>
      <c r="K25" s="59">
        <v>128</v>
      </c>
      <c r="L25" s="57">
        <v>2415156.5299999998</v>
      </c>
      <c r="M25" s="94">
        <v>2021</v>
      </c>
    </row>
    <row r="26" spans="1:13" ht="15.75" customHeight="1">
      <c r="A26" s="14">
        <v>12</v>
      </c>
      <c r="B26" s="62" t="s">
        <v>106</v>
      </c>
      <c r="C26" s="22">
        <v>1934</v>
      </c>
      <c r="D26" s="14"/>
      <c r="E26" s="55" t="s">
        <v>369</v>
      </c>
      <c r="F26" s="59">
        <v>6</v>
      </c>
      <c r="G26" s="59">
        <v>30</v>
      </c>
      <c r="H26" s="10">
        <v>3673.1</v>
      </c>
      <c r="I26" s="10">
        <v>3347.8</v>
      </c>
      <c r="J26" s="13">
        <v>2260.6</v>
      </c>
      <c r="K26" s="59">
        <v>54</v>
      </c>
      <c r="L26" s="57">
        <v>2415156.5299999998</v>
      </c>
      <c r="M26" s="94">
        <v>2021</v>
      </c>
    </row>
    <row r="27" spans="1:13">
      <c r="A27" s="14">
        <v>13</v>
      </c>
      <c r="B27" s="62" t="s">
        <v>107</v>
      </c>
      <c r="C27" s="22">
        <v>1980</v>
      </c>
      <c r="D27" s="14"/>
      <c r="E27" s="55" t="s">
        <v>369</v>
      </c>
      <c r="F27" s="59">
        <v>9</v>
      </c>
      <c r="G27" s="59">
        <v>11</v>
      </c>
      <c r="H27" s="10">
        <v>22241.4</v>
      </c>
      <c r="I27" s="10">
        <v>21684</v>
      </c>
      <c r="J27" s="13">
        <v>20160</v>
      </c>
      <c r="K27" s="59">
        <v>971</v>
      </c>
      <c r="L27" s="57">
        <v>26566721.810000002</v>
      </c>
      <c r="M27" s="94">
        <v>2021</v>
      </c>
    </row>
    <row r="28" spans="1:13" ht="31.5">
      <c r="A28" s="14">
        <v>14</v>
      </c>
      <c r="B28" s="62" t="s">
        <v>108</v>
      </c>
      <c r="C28" s="22">
        <v>1932</v>
      </c>
      <c r="D28" s="14"/>
      <c r="E28" s="15" t="s">
        <v>375</v>
      </c>
      <c r="F28" s="59">
        <v>7</v>
      </c>
      <c r="G28" s="59">
        <v>15</v>
      </c>
      <c r="H28" s="10">
        <v>13365.39</v>
      </c>
      <c r="I28" s="10">
        <v>10305.49</v>
      </c>
      <c r="J28" s="13">
        <v>9194.5</v>
      </c>
      <c r="K28" s="59">
        <v>501</v>
      </c>
      <c r="L28" s="57">
        <v>2415156.5299999998</v>
      </c>
      <c r="M28" s="94">
        <v>2021</v>
      </c>
    </row>
    <row r="29" spans="1:13" ht="15.75" customHeight="1">
      <c r="A29" s="14">
        <v>15</v>
      </c>
      <c r="B29" s="62" t="s">
        <v>109</v>
      </c>
      <c r="C29" s="22">
        <v>1980</v>
      </c>
      <c r="D29" s="14"/>
      <c r="E29" s="10" t="s">
        <v>371</v>
      </c>
      <c r="F29" s="59">
        <v>9</v>
      </c>
      <c r="G29" s="59">
        <v>2</v>
      </c>
      <c r="H29" s="10">
        <v>5738.3</v>
      </c>
      <c r="I29" s="10">
        <v>5738.3</v>
      </c>
      <c r="J29" s="13">
        <v>4442.1000000000004</v>
      </c>
      <c r="K29" s="59">
        <v>195</v>
      </c>
      <c r="L29" s="57">
        <v>4830313.0599999996</v>
      </c>
      <c r="M29" s="94">
        <v>2021</v>
      </c>
    </row>
    <row r="30" spans="1:13" ht="15.75" customHeight="1">
      <c r="A30" s="14">
        <v>16</v>
      </c>
      <c r="B30" s="62" t="s">
        <v>110</v>
      </c>
      <c r="C30" s="56">
        <v>1982</v>
      </c>
      <c r="D30" s="55"/>
      <c r="E30" s="55" t="s">
        <v>369</v>
      </c>
      <c r="F30" s="56">
        <v>9</v>
      </c>
      <c r="G30" s="56">
        <v>17</v>
      </c>
      <c r="H30" s="61">
        <v>42315.69</v>
      </c>
      <c r="I30" s="61">
        <v>28349</v>
      </c>
      <c r="J30" s="61">
        <v>26769.3</v>
      </c>
      <c r="K30" s="56">
        <v>1077</v>
      </c>
      <c r="L30" s="57">
        <v>15273478.66</v>
      </c>
      <c r="M30" s="94">
        <v>2020</v>
      </c>
    </row>
    <row r="31" spans="1:13" ht="15.75" customHeight="1">
      <c r="A31" s="14">
        <v>17</v>
      </c>
      <c r="B31" s="62" t="s">
        <v>111</v>
      </c>
      <c r="C31" s="22">
        <v>1989</v>
      </c>
      <c r="D31" s="14"/>
      <c r="E31" s="55" t="s">
        <v>369</v>
      </c>
      <c r="F31" s="59">
        <v>10</v>
      </c>
      <c r="G31" s="59">
        <v>5</v>
      </c>
      <c r="H31" s="10">
        <v>11478.5</v>
      </c>
      <c r="I31" s="10">
        <v>11252.6</v>
      </c>
      <c r="J31" s="13">
        <v>10873</v>
      </c>
      <c r="K31" s="59">
        <v>568</v>
      </c>
      <c r="L31" s="57">
        <v>12075782.640000001</v>
      </c>
      <c r="M31" s="94">
        <v>2021</v>
      </c>
    </row>
    <row r="32" spans="1:13" ht="15.75" customHeight="1">
      <c r="A32" s="14">
        <v>18</v>
      </c>
      <c r="B32" s="62" t="s">
        <v>112</v>
      </c>
      <c r="C32" s="22">
        <v>1988</v>
      </c>
      <c r="D32" s="14"/>
      <c r="E32" s="55" t="s">
        <v>369</v>
      </c>
      <c r="F32" s="59">
        <v>10</v>
      </c>
      <c r="G32" s="59">
        <v>4</v>
      </c>
      <c r="H32" s="10">
        <v>9620.1</v>
      </c>
      <c r="I32" s="10">
        <v>9159.4</v>
      </c>
      <c r="J32" s="13">
        <v>8423.6</v>
      </c>
      <c r="K32" s="59">
        <v>440</v>
      </c>
      <c r="L32" s="57">
        <v>9660626.1099999994</v>
      </c>
      <c r="M32" s="94">
        <v>2021</v>
      </c>
    </row>
    <row r="33" spans="1:13" ht="15.75" customHeight="1">
      <c r="A33" s="14">
        <v>19</v>
      </c>
      <c r="B33" s="62" t="s">
        <v>113</v>
      </c>
      <c r="C33" s="22">
        <v>1971</v>
      </c>
      <c r="D33" s="14"/>
      <c r="E33" s="55" t="s">
        <v>369</v>
      </c>
      <c r="F33" s="59">
        <v>9</v>
      </c>
      <c r="G33" s="59">
        <v>4</v>
      </c>
      <c r="H33" s="10">
        <v>9887.2000000000007</v>
      </c>
      <c r="I33" s="10">
        <v>9877.5</v>
      </c>
      <c r="J33" s="13">
        <v>9877.5</v>
      </c>
      <c r="K33" s="59">
        <v>383</v>
      </c>
      <c r="L33" s="57">
        <v>9660626.1099999994</v>
      </c>
      <c r="M33" s="94">
        <v>2021</v>
      </c>
    </row>
    <row r="34" spans="1:13" ht="15.75" customHeight="1">
      <c r="A34" s="14">
        <v>20</v>
      </c>
      <c r="B34" s="62" t="s">
        <v>114</v>
      </c>
      <c r="C34" s="22">
        <v>1975</v>
      </c>
      <c r="D34" s="14"/>
      <c r="E34" s="55" t="s">
        <v>369</v>
      </c>
      <c r="F34" s="59">
        <v>9</v>
      </c>
      <c r="G34" s="59">
        <v>5</v>
      </c>
      <c r="H34" s="10">
        <v>12698</v>
      </c>
      <c r="I34" s="10">
        <v>12547.4</v>
      </c>
      <c r="J34" s="13">
        <v>12195.9</v>
      </c>
      <c r="K34" s="59">
        <v>602</v>
      </c>
      <c r="L34" s="57">
        <v>10909627.600000001</v>
      </c>
      <c r="M34" s="94">
        <v>2020</v>
      </c>
    </row>
    <row r="35" spans="1:13" ht="15.75" customHeight="1">
      <c r="A35" s="14">
        <v>21</v>
      </c>
      <c r="B35" s="62" t="s">
        <v>115</v>
      </c>
      <c r="C35" s="22">
        <v>1984</v>
      </c>
      <c r="D35" s="14"/>
      <c r="E35" s="55" t="s">
        <v>369</v>
      </c>
      <c r="F35" s="59">
        <v>9</v>
      </c>
      <c r="G35" s="59">
        <v>6</v>
      </c>
      <c r="H35" s="10">
        <v>11996.3</v>
      </c>
      <c r="I35" s="10">
        <v>11996.3</v>
      </c>
      <c r="J35" s="13">
        <v>11689.2</v>
      </c>
      <c r="K35" s="59">
        <v>589</v>
      </c>
      <c r="L35" s="57">
        <v>13091553.120000001</v>
      </c>
      <c r="M35" s="94">
        <v>2020</v>
      </c>
    </row>
    <row r="36" spans="1:13" ht="15.75" customHeight="1">
      <c r="A36" s="14">
        <v>22</v>
      </c>
      <c r="B36" s="62" t="s">
        <v>116</v>
      </c>
      <c r="C36" s="22">
        <v>1980</v>
      </c>
      <c r="D36" s="14"/>
      <c r="E36" s="55" t="s">
        <v>369</v>
      </c>
      <c r="F36" s="59">
        <v>9</v>
      </c>
      <c r="G36" s="59">
        <v>4</v>
      </c>
      <c r="H36" s="10">
        <v>9670.6</v>
      </c>
      <c r="I36" s="10">
        <v>7648.8</v>
      </c>
      <c r="J36" s="13">
        <v>7648.8</v>
      </c>
      <c r="K36" s="59">
        <v>348</v>
      </c>
      <c r="L36" s="57">
        <v>9660626.1099999994</v>
      </c>
      <c r="M36" s="94">
        <v>2021</v>
      </c>
    </row>
    <row r="37" spans="1:13" ht="15.75" customHeight="1">
      <c r="A37" s="14">
        <v>23</v>
      </c>
      <c r="B37" s="62" t="s">
        <v>117</v>
      </c>
      <c r="C37" s="22">
        <v>1977</v>
      </c>
      <c r="D37" s="14"/>
      <c r="E37" s="10" t="s">
        <v>371</v>
      </c>
      <c r="F37" s="59">
        <v>9</v>
      </c>
      <c r="G37" s="59">
        <v>1</v>
      </c>
      <c r="H37" s="10">
        <v>2647.6</v>
      </c>
      <c r="I37" s="10">
        <v>1857.6</v>
      </c>
      <c r="J37" s="13">
        <v>1807.2</v>
      </c>
      <c r="K37" s="59">
        <v>104</v>
      </c>
      <c r="L37" s="57">
        <v>2415156.5299999998</v>
      </c>
      <c r="M37" s="94">
        <v>2021</v>
      </c>
    </row>
    <row r="38" spans="1:13" ht="15.75" customHeight="1">
      <c r="A38" s="14">
        <v>24</v>
      </c>
      <c r="B38" s="62" t="s">
        <v>118</v>
      </c>
      <c r="C38" s="22">
        <v>1979</v>
      </c>
      <c r="D38" s="14"/>
      <c r="E38" s="55" t="s">
        <v>369</v>
      </c>
      <c r="F38" s="59">
        <v>9</v>
      </c>
      <c r="G38" s="59">
        <v>6</v>
      </c>
      <c r="H38" s="10">
        <v>12002.8</v>
      </c>
      <c r="I38" s="10">
        <v>12002.8</v>
      </c>
      <c r="J38" s="13">
        <v>7369.6</v>
      </c>
      <c r="K38" s="59">
        <v>525</v>
      </c>
      <c r="L38" s="57">
        <v>14490939.169999998</v>
      </c>
      <c r="M38" s="94">
        <v>2021</v>
      </c>
    </row>
    <row r="39" spans="1:13" ht="15.75" customHeight="1">
      <c r="A39" s="14">
        <v>25</v>
      </c>
      <c r="B39" s="62" t="s">
        <v>119</v>
      </c>
      <c r="C39" s="22">
        <v>1978</v>
      </c>
      <c r="D39" s="14"/>
      <c r="E39" s="55" t="s">
        <v>369</v>
      </c>
      <c r="F39" s="59">
        <v>9</v>
      </c>
      <c r="G39" s="59">
        <v>7</v>
      </c>
      <c r="H39" s="10">
        <v>13539.5</v>
      </c>
      <c r="I39" s="10">
        <v>13413.5</v>
      </c>
      <c r="J39" s="13">
        <v>13396.6</v>
      </c>
      <c r="K39" s="59">
        <v>603</v>
      </c>
      <c r="L39" s="57">
        <v>15273478.66</v>
      </c>
      <c r="M39" s="94">
        <v>2020</v>
      </c>
    </row>
    <row r="40" spans="1:13" ht="15.75" customHeight="1">
      <c r="A40" s="14">
        <v>26</v>
      </c>
      <c r="B40" s="62" t="s">
        <v>120</v>
      </c>
      <c r="C40" s="22">
        <v>1982</v>
      </c>
      <c r="D40" s="14"/>
      <c r="E40" s="55" t="s">
        <v>369</v>
      </c>
      <c r="F40" s="59">
        <v>9</v>
      </c>
      <c r="G40" s="59">
        <v>6</v>
      </c>
      <c r="H40" s="10">
        <v>15675.5</v>
      </c>
      <c r="I40" s="10">
        <v>11661.3</v>
      </c>
      <c r="J40" s="13">
        <v>9504.52</v>
      </c>
      <c r="K40" s="59">
        <v>544</v>
      </c>
      <c r="L40" s="57">
        <v>14490939.169999998</v>
      </c>
      <c r="M40" s="94">
        <v>2021</v>
      </c>
    </row>
    <row r="41" spans="1:13" ht="15.75" customHeight="1">
      <c r="A41" s="14">
        <v>27</v>
      </c>
      <c r="B41" s="62" t="s">
        <v>121</v>
      </c>
      <c r="C41" s="22">
        <v>1977</v>
      </c>
      <c r="D41" s="54"/>
      <c r="E41" s="55" t="s">
        <v>369</v>
      </c>
      <c r="F41" s="22">
        <v>9</v>
      </c>
      <c r="G41" s="22">
        <v>5</v>
      </c>
      <c r="H41" s="13">
        <v>9660.5</v>
      </c>
      <c r="I41" s="13">
        <v>9653.2000000000007</v>
      </c>
      <c r="J41" s="13">
        <v>6914.6</v>
      </c>
      <c r="K41" s="22">
        <v>542</v>
      </c>
      <c r="L41" s="57">
        <v>6035551.6500000004</v>
      </c>
      <c r="M41" s="94">
        <v>2020</v>
      </c>
    </row>
    <row r="42" spans="1:13" ht="15.75" customHeight="1">
      <c r="A42" s="14">
        <v>28</v>
      </c>
      <c r="B42" s="62" t="s">
        <v>122</v>
      </c>
      <c r="C42" s="56">
        <v>1977</v>
      </c>
      <c r="D42" s="54"/>
      <c r="E42" s="55" t="s">
        <v>369</v>
      </c>
      <c r="F42" s="56">
        <v>9</v>
      </c>
      <c r="G42" s="56">
        <v>2</v>
      </c>
      <c r="H42" s="61">
        <v>3965.2</v>
      </c>
      <c r="I42" s="61">
        <v>2360.6</v>
      </c>
      <c r="J42" s="61">
        <v>2360.6</v>
      </c>
      <c r="K42" s="56">
        <v>176</v>
      </c>
      <c r="L42" s="57">
        <v>1394860.6800000002</v>
      </c>
      <c r="M42" s="94">
        <v>2019</v>
      </c>
    </row>
    <row r="43" spans="1:13" ht="15.75" customHeight="1">
      <c r="A43" s="14">
        <v>29</v>
      </c>
      <c r="B43" s="62" t="s">
        <v>123</v>
      </c>
      <c r="C43" s="56">
        <v>1984</v>
      </c>
      <c r="D43" s="55"/>
      <c r="E43" s="55" t="s">
        <v>369</v>
      </c>
      <c r="F43" s="56">
        <v>9</v>
      </c>
      <c r="G43" s="56">
        <v>1</v>
      </c>
      <c r="H43" s="61">
        <v>1961.5</v>
      </c>
      <c r="I43" s="61">
        <v>1823.6</v>
      </c>
      <c r="J43" s="61">
        <v>1823.6</v>
      </c>
      <c r="K43" s="56">
        <v>82</v>
      </c>
      <c r="L43" s="57">
        <v>1396777.9500000002</v>
      </c>
      <c r="M43" s="94">
        <v>2019</v>
      </c>
    </row>
    <row r="44" spans="1:13" ht="15.75" customHeight="1">
      <c r="A44" s="14">
        <v>30</v>
      </c>
      <c r="B44" s="62" t="s">
        <v>124</v>
      </c>
      <c r="C44" s="22">
        <v>1983</v>
      </c>
      <c r="D44" s="14"/>
      <c r="E44" s="55" t="s">
        <v>369</v>
      </c>
      <c r="F44" s="59">
        <v>9</v>
      </c>
      <c r="G44" s="59">
        <v>11</v>
      </c>
      <c r="H44" s="10">
        <v>32311.1</v>
      </c>
      <c r="I44" s="10">
        <v>28572.3</v>
      </c>
      <c r="J44" s="13">
        <v>20328.099999999999</v>
      </c>
      <c r="K44" s="59">
        <v>668</v>
      </c>
      <c r="L44" s="57">
        <v>26566721.810000002</v>
      </c>
      <c r="M44" s="94">
        <v>2021</v>
      </c>
    </row>
    <row r="45" spans="1:13" ht="15.75" customHeight="1">
      <c r="A45" s="14">
        <v>31</v>
      </c>
      <c r="B45" s="62" t="s">
        <v>125</v>
      </c>
      <c r="C45" s="56">
        <v>1973</v>
      </c>
      <c r="D45" s="54"/>
      <c r="E45" s="55" t="s">
        <v>370</v>
      </c>
      <c r="F45" s="56">
        <v>9</v>
      </c>
      <c r="G45" s="56">
        <v>4</v>
      </c>
      <c r="H45" s="61">
        <v>13717.6</v>
      </c>
      <c r="I45" s="61">
        <v>11028.4</v>
      </c>
      <c r="J45" s="61">
        <v>10770.3</v>
      </c>
      <c r="K45" s="22">
        <v>520</v>
      </c>
      <c r="L45" s="57">
        <v>4656360.3199999994</v>
      </c>
      <c r="M45" s="94">
        <v>2020</v>
      </c>
    </row>
    <row r="46" spans="1:13" ht="15.75" customHeight="1">
      <c r="A46" s="14">
        <v>32</v>
      </c>
      <c r="B46" s="62" t="s">
        <v>126</v>
      </c>
      <c r="C46" s="56">
        <v>1997</v>
      </c>
      <c r="D46" s="55"/>
      <c r="E46" s="55" t="s">
        <v>369</v>
      </c>
      <c r="F46" s="56">
        <v>9</v>
      </c>
      <c r="G46" s="56">
        <v>2</v>
      </c>
      <c r="H46" s="61">
        <v>3909.4</v>
      </c>
      <c r="I46" s="61">
        <v>3843.9</v>
      </c>
      <c r="J46" s="61">
        <v>3316.5</v>
      </c>
      <c r="K46" s="22">
        <v>176</v>
      </c>
      <c r="L46" s="57">
        <v>2328180.1599999997</v>
      </c>
      <c r="M46" s="94">
        <v>2020</v>
      </c>
    </row>
    <row r="47" spans="1:13" ht="15.75" customHeight="1">
      <c r="A47" s="14">
        <v>33</v>
      </c>
      <c r="B47" s="62" t="s">
        <v>127</v>
      </c>
      <c r="C47" s="22">
        <v>1976</v>
      </c>
      <c r="D47" s="14"/>
      <c r="E47" s="55" t="s">
        <v>369</v>
      </c>
      <c r="F47" s="59">
        <v>9</v>
      </c>
      <c r="G47" s="59">
        <v>2</v>
      </c>
      <c r="H47" s="10">
        <v>3838.2</v>
      </c>
      <c r="I47" s="10">
        <v>3837</v>
      </c>
      <c r="J47" s="13">
        <v>2330.9</v>
      </c>
      <c r="K47" s="59">
        <v>140</v>
      </c>
      <c r="L47" s="57">
        <v>4830313.0599999996</v>
      </c>
      <c r="M47" s="94">
        <v>2021</v>
      </c>
    </row>
    <row r="48" spans="1:13" ht="15.75" customHeight="1">
      <c r="A48" s="14">
        <v>34</v>
      </c>
      <c r="B48" s="62" t="s">
        <v>128</v>
      </c>
      <c r="C48" s="22">
        <v>1982</v>
      </c>
      <c r="D48" s="14"/>
      <c r="E48" s="55" t="s">
        <v>369</v>
      </c>
      <c r="F48" s="59">
        <v>9</v>
      </c>
      <c r="G48" s="59">
        <v>3</v>
      </c>
      <c r="H48" s="10">
        <v>6720.4</v>
      </c>
      <c r="I48" s="10">
        <v>5847</v>
      </c>
      <c r="J48" s="13">
        <v>5231.3999999999996</v>
      </c>
      <c r="K48" s="59">
        <v>215</v>
      </c>
      <c r="L48" s="57">
        <v>7245469.5899999999</v>
      </c>
      <c r="M48" s="94">
        <v>2021</v>
      </c>
    </row>
    <row r="49" spans="1:13" ht="15.75" customHeight="1">
      <c r="A49" s="14">
        <v>35</v>
      </c>
      <c r="B49" s="62" t="s">
        <v>129</v>
      </c>
      <c r="C49" s="22">
        <v>1979</v>
      </c>
      <c r="D49" s="14"/>
      <c r="E49" s="55" t="s">
        <v>369</v>
      </c>
      <c r="F49" s="59">
        <v>9</v>
      </c>
      <c r="G49" s="59">
        <v>5</v>
      </c>
      <c r="H49" s="10">
        <v>9660</v>
      </c>
      <c r="I49" s="10">
        <v>9558.01</v>
      </c>
      <c r="J49" s="13">
        <v>9541.31</v>
      </c>
      <c r="K49" s="59">
        <v>419</v>
      </c>
      <c r="L49" s="57">
        <v>10909627.600000001</v>
      </c>
      <c r="M49" s="94">
        <v>2020</v>
      </c>
    </row>
    <row r="50" spans="1:13" ht="15.75" customHeight="1">
      <c r="A50" s="14">
        <v>36</v>
      </c>
      <c r="B50" s="62" t="s">
        <v>130</v>
      </c>
      <c r="C50" s="56">
        <v>1985</v>
      </c>
      <c r="D50" s="54"/>
      <c r="E50" s="55" t="s">
        <v>369</v>
      </c>
      <c r="F50" s="56">
        <v>9</v>
      </c>
      <c r="G50" s="56">
        <v>2</v>
      </c>
      <c r="H50" s="61">
        <v>3886.2</v>
      </c>
      <c r="I50" s="61">
        <v>3787.7</v>
      </c>
      <c r="J50" s="61">
        <v>3787.7</v>
      </c>
      <c r="K50" s="56">
        <v>174</v>
      </c>
      <c r="L50" s="57">
        <v>2338882</v>
      </c>
      <c r="M50" s="94">
        <v>2020</v>
      </c>
    </row>
    <row r="51" spans="1:13" ht="15.75" customHeight="1">
      <c r="A51" s="14">
        <v>37</v>
      </c>
      <c r="B51" s="62" t="s">
        <v>131</v>
      </c>
      <c r="C51" s="56">
        <v>1981</v>
      </c>
      <c r="D51" s="54"/>
      <c r="E51" s="55" t="s">
        <v>369</v>
      </c>
      <c r="F51" s="56">
        <v>9</v>
      </c>
      <c r="G51" s="56">
        <v>3</v>
      </c>
      <c r="H51" s="61">
        <v>7365</v>
      </c>
      <c r="I51" s="61">
        <v>6141.6</v>
      </c>
      <c r="J51" s="61">
        <v>6141.6</v>
      </c>
      <c r="K51" s="56">
        <v>465</v>
      </c>
      <c r="L51" s="57">
        <v>3593079.04</v>
      </c>
      <c r="M51" s="94">
        <v>2020</v>
      </c>
    </row>
    <row r="52" spans="1:13" ht="15.75" customHeight="1">
      <c r="A52" s="14">
        <v>38</v>
      </c>
      <c r="B52" s="62" t="s">
        <v>132</v>
      </c>
      <c r="C52" s="22">
        <v>1981</v>
      </c>
      <c r="D52" s="54"/>
      <c r="E52" s="55" t="s">
        <v>369</v>
      </c>
      <c r="F52" s="22">
        <v>9</v>
      </c>
      <c r="G52" s="22">
        <v>2</v>
      </c>
      <c r="H52" s="13">
        <v>4787.5</v>
      </c>
      <c r="I52" s="13">
        <v>4192.8999999999996</v>
      </c>
      <c r="J52" s="13">
        <v>4192.8999999999996</v>
      </c>
      <c r="K52" s="22">
        <v>325</v>
      </c>
      <c r="L52" s="57">
        <v>2395386.0299999998</v>
      </c>
      <c r="M52" s="94">
        <v>2019</v>
      </c>
    </row>
    <row r="53" spans="1:13" ht="15.75" customHeight="1">
      <c r="A53" s="14">
        <v>39</v>
      </c>
      <c r="B53" s="62" t="s">
        <v>133</v>
      </c>
      <c r="C53" s="22">
        <v>1986</v>
      </c>
      <c r="D53" s="14"/>
      <c r="E53" s="10" t="s">
        <v>371</v>
      </c>
      <c r="F53" s="59">
        <v>9</v>
      </c>
      <c r="G53" s="59">
        <v>1</v>
      </c>
      <c r="H53" s="10">
        <v>4527.3999999999996</v>
      </c>
      <c r="I53" s="10">
        <v>3219.7</v>
      </c>
      <c r="J53" s="13">
        <v>3219.7</v>
      </c>
      <c r="K53" s="59">
        <v>98</v>
      </c>
      <c r="L53" s="57">
        <v>2415156.5299999998</v>
      </c>
      <c r="M53" s="94">
        <v>2021</v>
      </c>
    </row>
    <row r="54" spans="1:13" ht="15.75" customHeight="1">
      <c r="A54" s="14">
        <v>40</v>
      </c>
      <c r="B54" s="62" t="s">
        <v>134</v>
      </c>
      <c r="C54" s="22">
        <v>1991</v>
      </c>
      <c r="D54" s="14"/>
      <c r="E54" s="55" t="s">
        <v>369</v>
      </c>
      <c r="F54" s="59">
        <v>10</v>
      </c>
      <c r="G54" s="59">
        <v>2</v>
      </c>
      <c r="H54" s="10">
        <v>4278.3999999999996</v>
      </c>
      <c r="I54" s="10">
        <v>4278.3999999999996</v>
      </c>
      <c r="J54" s="10">
        <v>4278.3999999999996</v>
      </c>
      <c r="K54" s="59">
        <v>160</v>
      </c>
      <c r="L54" s="57">
        <v>4830313.0599999996</v>
      </c>
      <c r="M54" s="94">
        <v>2021</v>
      </c>
    </row>
    <row r="55" spans="1:13" ht="15.75" customHeight="1">
      <c r="A55" s="14">
        <v>41</v>
      </c>
      <c r="B55" s="62" t="s">
        <v>135</v>
      </c>
      <c r="C55" s="22">
        <v>1978</v>
      </c>
      <c r="D55" s="14"/>
      <c r="E55" s="55" t="s">
        <v>369</v>
      </c>
      <c r="F55" s="59">
        <v>9</v>
      </c>
      <c r="G55" s="59">
        <v>2</v>
      </c>
      <c r="H55" s="10">
        <v>4847.6499999999996</v>
      </c>
      <c r="I55" s="10">
        <v>4783.55</v>
      </c>
      <c r="J55" s="13">
        <v>4783.55</v>
      </c>
      <c r="K55" s="59">
        <v>297</v>
      </c>
      <c r="L55" s="57">
        <v>4363851.0399999991</v>
      </c>
      <c r="M55" s="94">
        <v>2020</v>
      </c>
    </row>
    <row r="56" spans="1:13" ht="15.75" customHeight="1">
      <c r="A56" s="14">
        <v>42</v>
      </c>
      <c r="B56" s="62" t="s">
        <v>136</v>
      </c>
      <c r="C56" s="22">
        <v>1978</v>
      </c>
      <c r="D56" s="14"/>
      <c r="E56" s="55" t="s">
        <v>369</v>
      </c>
      <c r="F56" s="59">
        <v>9</v>
      </c>
      <c r="G56" s="59">
        <v>2</v>
      </c>
      <c r="H56" s="10">
        <v>6737.1</v>
      </c>
      <c r="I56" s="10">
        <v>4435.51</v>
      </c>
      <c r="J56" s="13">
        <v>4435.51</v>
      </c>
      <c r="K56" s="59">
        <v>309</v>
      </c>
      <c r="L56" s="57">
        <v>4830313.0599999996</v>
      </c>
      <c r="M56" s="94">
        <v>2021</v>
      </c>
    </row>
    <row r="57" spans="1:13" ht="15.75" customHeight="1">
      <c r="A57" s="14">
        <v>43</v>
      </c>
      <c r="B57" s="62" t="s">
        <v>137</v>
      </c>
      <c r="C57" s="22">
        <v>1984</v>
      </c>
      <c r="D57" s="14"/>
      <c r="E57" s="55" t="s">
        <v>369</v>
      </c>
      <c r="F57" s="59">
        <v>9</v>
      </c>
      <c r="G57" s="59">
        <v>2</v>
      </c>
      <c r="H57" s="10">
        <v>5664.4</v>
      </c>
      <c r="I57" s="10">
        <v>3658.36</v>
      </c>
      <c r="J57" s="10">
        <v>3658.36</v>
      </c>
      <c r="K57" s="59">
        <v>283</v>
      </c>
      <c r="L57" s="57">
        <v>4830313.0599999996</v>
      </c>
      <c r="M57" s="94">
        <v>2021</v>
      </c>
    </row>
    <row r="58" spans="1:13" ht="15.75" customHeight="1">
      <c r="A58" s="14">
        <v>44</v>
      </c>
      <c r="B58" s="62" t="s">
        <v>138</v>
      </c>
      <c r="C58" s="22">
        <v>1982</v>
      </c>
      <c r="D58" s="14"/>
      <c r="E58" s="55" t="s">
        <v>369</v>
      </c>
      <c r="F58" s="59">
        <v>9</v>
      </c>
      <c r="G58" s="59">
        <v>2</v>
      </c>
      <c r="H58" s="10">
        <v>4114.6000000000004</v>
      </c>
      <c r="I58" s="10">
        <v>3726.9</v>
      </c>
      <c r="J58" s="10">
        <v>3726.9</v>
      </c>
      <c r="K58" s="59">
        <v>145</v>
      </c>
      <c r="L58" s="57">
        <v>4830313.0599999996</v>
      </c>
      <c r="M58" s="94">
        <v>2021</v>
      </c>
    </row>
    <row r="59" spans="1:13" ht="15.75" customHeight="1">
      <c r="A59" s="14">
        <v>45</v>
      </c>
      <c r="B59" s="62" t="s">
        <v>139</v>
      </c>
      <c r="C59" s="22">
        <v>1981</v>
      </c>
      <c r="D59" s="14"/>
      <c r="E59" s="55" t="s">
        <v>369</v>
      </c>
      <c r="F59" s="59">
        <v>9</v>
      </c>
      <c r="G59" s="59">
        <v>7</v>
      </c>
      <c r="H59" s="10">
        <v>14000.6</v>
      </c>
      <c r="I59" s="10">
        <v>13788.9</v>
      </c>
      <c r="J59" s="13">
        <v>13755.1</v>
      </c>
      <c r="K59" s="59">
        <v>677</v>
      </c>
      <c r="L59" s="57">
        <v>15273478.66</v>
      </c>
      <c r="M59" s="94">
        <v>2020</v>
      </c>
    </row>
    <row r="60" spans="1:13" ht="15.75" customHeight="1">
      <c r="A60" s="14">
        <v>46</v>
      </c>
      <c r="B60" s="62" t="s">
        <v>140</v>
      </c>
      <c r="C60" s="22">
        <v>1976</v>
      </c>
      <c r="D60" s="14"/>
      <c r="E60" s="55" t="s">
        <v>369</v>
      </c>
      <c r="F60" s="59">
        <v>9</v>
      </c>
      <c r="G60" s="59">
        <v>2</v>
      </c>
      <c r="H60" s="10">
        <v>3878.7</v>
      </c>
      <c r="I60" s="10">
        <v>3819.3</v>
      </c>
      <c r="J60" s="13">
        <v>2352.8000000000002</v>
      </c>
      <c r="K60" s="59">
        <v>178</v>
      </c>
      <c r="L60" s="57">
        <v>4266122.3599999994</v>
      </c>
      <c r="M60" s="94">
        <v>2020</v>
      </c>
    </row>
    <row r="61" spans="1:13" ht="15.75" customHeight="1">
      <c r="A61" s="14">
        <v>47</v>
      </c>
      <c r="B61" s="62" t="s">
        <v>141</v>
      </c>
      <c r="C61" s="56">
        <v>1980</v>
      </c>
      <c r="D61" s="9"/>
      <c r="E61" s="55" t="s">
        <v>369</v>
      </c>
      <c r="F61" s="56">
        <v>9</v>
      </c>
      <c r="G61" s="56">
        <v>1</v>
      </c>
      <c r="H61" s="61">
        <v>4416.16</v>
      </c>
      <c r="I61" s="61">
        <v>2360.0700000000002</v>
      </c>
      <c r="J61" s="61">
        <v>2360.0700000000002</v>
      </c>
      <c r="K61" s="56">
        <v>210</v>
      </c>
      <c r="L61" s="57">
        <v>1164090.0799999998</v>
      </c>
      <c r="M61" s="94">
        <v>2020</v>
      </c>
    </row>
    <row r="62" spans="1:13" ht="15.75" customHeight="1">
      <c r="A62" s="14">
        <v>48</v>
      </c>
      <c r="B62" s="62" t="s">
        <v>142</v>
      </c>
      <c r="C62" s="22">
        <v>1986</v>
      </c>
      <c r="D62" s="14"/>
      <c r="E62" s="55" t="s">
        <v>369</v>
      </c>
      <c r="F62" s="59">
        <v>9</v>
      </c>
      <c r="G62" s="59">
        <v>12</v>
      </c>
      <c r="H62" s="10">
        <v>29855.69</v>
      </c>
      <c r="I62" s="10">
        <v>23936.89</v>
      </c>
      <c r="J62" s="13">
        <v>21918.2</v>
      </c>
      <c r="K62" s="59">
        <v>1122</v>
      </c>
      <c r="L62" s="57">
        <v>28981878.339999996</v>
      </c>
      <c r="M62" s="94">
        <v>2021</v>
      </c>
    </row>
    <row r="63" spans="1:13" ht="15.75" customHeight="1">
      <c r="A63" s="14">
        <v>49</v>
      </c>
      <c r="B63" s="62" t="s">
        <v>143</v>
      </c>
      <c r="C63" s="22">
        <v>1980</v>
      </c>
      <c r="D63" s="14"/>
      <c r="E63" s="55" t="s">
        <v>369</v>
      </c>
      <c r="F63" s="59">
        <v>9</v>
      </c>
      <c r="G63" s="59">
        <v>4</v>
      </c>
      <c r="H63" s="10">
        <v>9903.4</v>
      </c>
      <c r="I63" s="10">
        <v>7313.6</v>
      </c>
      <c r="J63" s="13">
        <v>6939.7</v>
      </c>
      <c r="K63" s="59">
        <v>260</v>
      </c>
      <c r="L63" s="57">
        <v>9660626.1099999994</v>
      </c>
      <c r="M63" s="94">
        <v>2021</v>
      </c>
    </row>
    <row r="64" spans="1:13" ht="15.75" customHeight="1">
      <c r="A64" s="14">
        <v>50</v>
      </c>
      <c r="B64" s="62" t="s">
        <v>144</v>
      </c>
      <c r="C64" s="22">
        <v>1976</v>
      </c>
      <c r="D64" s="14"/>
      <c r="E64" s="10" t="s">
        <v>371</v>
      </c>
      <c r="F64" s="59">
        <v>9</v>
      </c>
      <c r="G64" s="59">
        <v>5</v>
      </c>
      <c r="H64" s="10">
        <v>12147.5</v>
      </c>
      <c r="I64" s="10">
        <v>11893.9</v>
      </c>
      <c r="J64" s="13">
        <v>11893.9</v>
      </c>
      <c r="K64" s="59">
        <v>495</v>
      </c>
      <c r="L64" s="57">
        <v>10909627.600000001</v>
      </c>
      <c r="M64" s="94">
        <v>2020</v>
      </c>
    </row>
    <row r="65" spans="1:13" ht="15.75" customHeight="1">
      <c r="A65" s="14">
        <v>51</v>
      </c>
      <c r="B65" s="62" t="s">
        <v>145</v>
      </c>
      <c r="C65" s="22">
        <v>1981</v>
      </c>
      <c r="D65" s="14"/>
      <c r="E65" s="55" t="s">
        <v>369</v>
      </c>
      <c r="F65" s="59">
        <v>9</v>
      </c>
      <c r="G65" s="59">
        <v>2</v>
      </c>
      <c r="H65" s="10">
        <v>6367.3</v>
      </c>
      <c r="I65" s="10">
        <v>4825.3999999999996</v>
      </c>
      <c r="J65" s="13">
        <v>4599.5</v>
      </c>
      <c r="K65" s="59">
        <v>183</v>
      </c>
      <c r="L65" s="57">
        <v>4830313.0599999996</v>
      </c>
      <c r="M65" s="94">
        <v>2021</v>
      </c>
    </row>
    <row r="66" spans="1:13" ht="15.75" customHeight="1">
      <c r="A66" s="14">
        <v>52</v>
      </c>
      <c r="B66" s="62" t="s">
        <v>146</v>
      </c>
      <c r="C66" s="22">
        <v>1984</v>
      </c>
      <c r="D66" s="14"/>
      <c r="E66" s="55" t="s">
        <v>369</v>
      </c>
      <c r="F66" s="59">
        <v>9</v>
      </c>
      <c r="G66" s="59">
        <v>4</v>
      </c>
      <c r="H66" s="10">
        <v>8745.2999999999993</v>
      </c>
      <c r="I66" s="10">
        <v>6969.9</v>
      </c>
      <c r="J66" s="13">
        <v>6563.2</v>
      </c>
      <c r="K66" s="59">
        <v>270</v>
      </c>
      <c r="L66" s="57">
        <v>9660626.1099999994</v>
      </c>
      <c r="M66" s="94">
        <v>2021</v>
      </c>
    </row>
    <row r="67" spans="1:13" ht="15.75" customHeight="1">
      <c r="A67" s="14">
        <v>53</v>
      </c>
      <c r="B67" s="62" t="s">
        <v>147</v>
      </c>
      <c r="C67" s="22">
        <v>1983</v>
      </c>
      <c r="D67" s="14"/>
      <c r="E67" s="55" t="s">
        <v>369</v>
      </c>
      <c r="F67" s="59">
        <v>9</v>
      </c>
      <c r="G67" s="59">
        <v>3</v>
      </c>
      <c r="H67" s="10">
        <v>7257.4</v>
      </c>
      <c r="I67" s="10">
        <v>5800.5</v>
      </c>
      <c r="J67" s="13">
        <v>5545.3019999999997</v>
      </c>
      <c r="K67" s="59">
        <v>302</v>
      </c>
      <c r="L67" s="57">
        <v>7245469.5899999999</v>
      </c>
      <c r="M67" s="94">
        <v>2021</v>
      </c>
    </row>
    <row r="68" spans="1:13" ht="15.75" customHeight="1">
      <c r="A68" s="14">
        <v>54</v>
      </c>
      <c r="B68" s="62" t="s">
        <v>148</v>
      </c>
      <c r="C68" s="58">
        <v>1974</v>
      </c>
      <c r="D68" s="8"/>
      <c r="E68" s="8" t="s">
        <v>369</v>
      </c>
      <c r="F68" s="58">
        <v>13</v>
      </c>
      <c r="G68" s="58">
        <v>2</v>
      </c>
      <c r="H68" s="15">
        <v>34984.800000000003</v>
      </c>
      <c r="I68" s="15">
        <v>19232.23</v>
      </c>
      <c r="J68" s="15">
        <v>10608.71</v>
      </c>
      <c r="K68" s="58">
        <v>1639</v>
      </c>
      <c r="L68" s="57">
        <v>8548595.0399999991</v>
      </c>
      <c r="M68" s="94">
        <v>2020</v>
      </c>
    </row>
    <row r="69" spans="1:13" ht="15.75" customHeight="1">
      <c r="A69" s="14">
        <v>55</v>
      </c>
      <c r="B69" s="62" t="s">
        <v>149</v>
      </c>
      <c r="C69" s="56">
        <v>1982</v>
      </c>
      <c r="D69" s="55"/>
      <c r="E69" s="55" t="s">
        <v>369</v>
      </c>
      <c r="F69" s="56">
        <v>9</v>
      </c>
      <c r="G69" s="56">
        <v>2</v>
      </c>
      <c r="H69" s="61">
        <v>4942.37</v>
      </c>
      <c r="I69" s="61">
        <v>4031.16</v>
      </c>
      <c r="J69" s="61">
        <v>2462.31</v>
      </c>
      <c r="K69" s="56">
        <v>396</v>
      </c>
      <c r="L69" s="57">
        <v>2801490.64</v>
      </c>
      <c r="M69" s="94">
        <v>2019</v>
      </c>
    </row>
    <row r="70" spans="1:13">
      <c r="A70" s="14">
        <v>56</v>
      </c>
      <c r="B70" s="62" t="s">
        <v>150</v>
      </c>
      <c r="C70" s="22">
        <v>1983</v>
      </c>
      <c r="D70" s="14"/>
      <c r="E70" s="10" t="s">
        <v>371</v>
      </c>
      <c r="F70" s="59">
        <v>9</v>
      </c>
      <c r="G70" s="59">
        <v>1</v>
      </c>
      <c r="H70" s="10">
        <v>4187.6000000000004</v>
      </c>
      <c r="I70" s="10">
        <v>3650.3</v>
      </c>
      <c r="J70" s="13">
        <v>2771.2</v>
      </c>
      <c r="K70" s="59">
        <v>130</v>
      </c>
      <c r="L70" s="57">
        <v>2415156.5299999998</v>
      </c>
      <c r="M70" s="94">
        <v>2021</v>
      </c>
    </row>
    <row r="71" spans="1:13" s="97" customFormat="1" ht="15.75" customHeight="1">
      <c r="A71" s="14">
        <v>57</v>
      </c>
      <c r="B71" s="111" t="s">
        <v>151</v>
      </c>
      <c r="C71" s="87">
        <v>1951</v>
      </c>
      <c r="D71" s="64"/>
      <c r="E71" s="65" t="s">
        <v>371</v>
      </c>
      <c r="F71" s="96">
        <v>5</v>
      </c>
      <c r="G71" s="96">
        <v>7</v>
      </c>
      <c r="H71" s="65">
        <v>10440.4</v>
      </c>
      <c r="I71" s="65">
        <v>8156</v>
      </c>
      <c r="J71" s="57">
        <v>6165.6</v>
      </c>
      <c r="K71" s="96">
        <v>226</v>
      </c>
      <c r="L71" s="57">
        <v>2415156.5299999998</v>
      </c>
      <c r="M71" s="94">
        <v>2021</v>
      </c>
    </row>
    <row r="72" spans="1:13" ht="15.75" customHeight="1">
      <c r="A72" s="14">
        <v>58</v>
      </c>
      <c r="B72" s="62" t="s">
        <v>152</v>
      </c>
      <c r="C72" s="22">
        <v>1936</v>
      </c>
      <c r="D72" s="14"/>
      <c r="E72" s="10" t="s">
        <v>371</v>
      </c>
      <c r="F72" s="59">
        <v>7</v>
      </c>
      <c r="G72" s="59">
        <v>5</v>
      </c>
      <c r="H72" s="10">
        <v>6905.8</v>
      </c>
      <c r="I72" s="10">
        <v>5695.5</v>
      </c>
      <c r="J72" s="13">
        <v>4130.8</v>
      </c>
      <c r="K72" s="59">
        <v>128</v>
      </c>
      <c r="L72" s="57">
        <v>2415156.5299999998</v>
      </c>
      <c r="M72" s="94">
        <v>2021</v>
      </c>
    </row>
    <row r="73" spans="1:13" ht="15.75" customHeight="1">
      <c r="A73" s="14">
        <v>59</v>
      </c>
      <c r="B73" s="62" t="s">
        <v>153</v>
      </c>
      <c r="C73" s="22">
        <v>1989</v>
      </c>
      <c r="D73" s="14"/>
      <c r="E73" s="8" t="s">
        <v>369</v>
      </c>
      <c r="F73" s="59">
        <v>9</v>
      </c>
      <c r="G73" s="59">
        <v>1</v>
      </c>
      <c r="H73" s="10">
        <v>4987.8999999999996</v>
      </c>
      <c r="I73" s="10">
        <v>3578.8</v>
      </c>
      <c r="J73" s="13">
        <v>3038.9</v>
      </c>
      <c r="K73" s="59">
        <v>106</v>
      </c>
      <c r="L73" s="57">
        <v>2415156.5299999998</v>
      </c>
      <c r="M73" s="94">
        <v>2021</v>
      </c>
    </row>
    <row r="74" spans="1:13" ht="15.75" customHeight="1">
      <c r="A74" s="14">
        <v>60</v>
      </c>
      <c r="B74" s="62" t="s">
        <v>154</v>
      </c>
      <c r="C74" s="22">
        <v>1990</v>
      </c>
      <c r="D74" s="14"/>
      <c r="E74" s="8" t="s">
        <v>369</v>
      </c>
      <c r="F74" s="59">
        <v>10</v>
      </c>
      <c r="G74" s="59">
        <v>2</v>
      </c>
      <c r="H74" s="10">
        <v>3675.3</v>
      </c>
      <c r="I74" s="10">
        <v>3550.8</v>
      </c>
      <c r="J74" s="13">
        <v>3564.3</v>
      </c>
      <c r="K74" s="59">
        <v>81</v>
      </c>
      <c r="L74" s="57">
        <v>4830313.0599999996</v>
      </c>
      <c r="M74" s="94">
        <v>2021</v>
      </c>
    </row>
    <row r="75" spans="1:13" ht="15.75" customHeight="1">
      <c r="A75" s="14">
        <v>61</v>
      </c>
      <c r="B75" s="62" t="s">
        <v>155</v>
      </c>
      <c r="C75" s="22">
        <v>1986</v>
      </c>
      <c r="D75" s="14"/>
      <c r="E75" s="8" t="s">
        <v>369</v>
      </c>
      <c r="F75" s="59">
        <v>10</v>
      </c>
      <c r="G75" s="59">
        <v>3</v>
      </c>
      <c r="H75" s="10">
        <v>14021.64</v>
      </c>
      <c r="I75" s="10">
        <v>14019.54</v>
      </c>
      <c r="J75" s="13">
        <v>5977.6</v>
      </c>
      <c r="K75" s="59">
        <v>330</v>
      </c>
      <c r="L75" s="57">
        <v>16906095.699999999</v>
      </c>
      <c r="M75" s="94">
        <v>2021</v>
      </c>
    </row>
    <row r="76" spans="1:13" ht="15.75" customHeight="1">
      <c r="A76" s="14">
        <v>62</v>
      </c>
      <c r="B76" s="62" t="s">
        <v>156</v>
      </c>
      <c r="C76" s="22">
        <v>1989</v>
      </c>
      <c r="D76" s="14"/>
      <c r="E76" s="8" t="s">
        <v>369</v>
      </c>
      <c r="F76" s="59">
        <v>9</v>
      </c>
      <c r="G76" s="59">
        <v>5</v>
      </c>
      <c r="H76" s="10">
        <v>9366.7999999999993</v>
      </c>
      <c r="I76" s="10">
        <v>7683.8</v>
      </c>
      <c r="J76" s="13">
        <v>7039.1</v>
      </c>
      <c r="K76" s="59">
        <v>136</v>
      </c>
      <c r="L76" s="57">
        <v>12075782.640000001</v>
      </c>
      <c r="M76" s="94">
        <v>2021</v>
      </c>
    </row>
    <row r="77" spans="1:13" ht="15.75" customHeight="1">
      <c r="A77" s="14">
        <v>63</v>
      </c>
      <c r="B77" s="62" t="s">
        <v>157</v>
      </c>
      <c r="C77" s="22">
        <v>1980</v>
      </c>
      <c r="D77" s="14"/>
      <c r="E77" s="10" t="s">
        <v>374</v>
      </c>
      <c r="F77" s="59">
        <v>9</v>
      </c>
      <c r="G77" s="59">
        <v>2</v>
      </c>
      <c r="H77" s="10">
        <v>6071.82</v>
      </c>
      <c r="I77" s="10">
        <v>5432.97</v>
      </c>
      <c r="J77" s="13">
        <v>3769.1</v>
      </c>
      <c r="K77" s="59">
        <v>314</v>
      </c>
      <c r="L77" s="57">
        <v>4830313.0599999996</v>
      </c>
      <c r="M77" s="94">
        <v>2021</v>
      </c>
    </row>
    <row r="78" spans="1:13" ht="15.75" customHeight="1">
      <c r="A78" s="14">
        <v>64</v>
      </c>
      <c r="B78" s="62" t="s">
        <v>158</v>
      </c>
      <c r="C78" s="22">
        <v>1982</v>
      </c>
      <c r="D78" s="14"/>
      <c r="E78" s="8" t="s">
        <v>369</v>
      </c>
      <c r="F78" s="59">
        <v>9</v>
      </c>
      <c r="G78" s="59">
        <v>11</v>
      </c>
      <c r="H78" s="10">
        <v>21650.400000000001</v>
      </c>
      <c r="I78" s="10">
        <v>21650.400000000001</v>
      </c>
      <c r="J78" s="10">
        <v>21650.400000000001</v>
      </c>
      <c r="K78" s="59">
        <v>737</v>
      </c>
      <c r="L78" s="57">
        <v>24001180.740000002</v>
      </c>
      <c r="M78" s="94">
        <v>2020</v>
      </c>
    </row>
    <row r="79" spans="1:13" ht="15.75" customHeight="1">
      <c r="A79" s="14">
        <v>65</v>
      </c>
      <c r="B79" s="62" t="s">
        <v>159</v>
      </c>
      <c r="C79" s="22">
        <v>1984</v>
      </c>
      <c r="D79" s="14"/>
      <c r="E79" s="10" t="s">
        <v>371</v>
      </c>
      <c r="F79" s="59">
        <v>14</v>
      </c>
      <c r="G79" s="59">
        <v>2</v>
      </c>
      <c r="H79" s="10">
        <v>5446.4</v>
      </c>
      <c r="I79" s="10">
        <v>5409.8</v>
      </c>
      <c r="J79" s="13">
        <v>5225.1000000000004</v>
      </c>
      <c r="K79" s="59">
        <v>250</v>
      </c>
      <c r="L79" s="57">
        <v>4363851.0399999991</v>
      </c>
      <c r="M79" s="94">
        <v>2020</v>
      </c>
    </row>
    <row r="80" spans="1:13" ht="15.75" customHeight="1">
      <c r="A80" s="14">
        <v>66</v>
      </c>
      <c r="B80" s="62" t="s">
        <v>160</v>
      </c>
      <c r="C80" s="56">
        <v>1983</v>
      </c>
      <c r="D80" s="54"/>
      <c r="E80" s="55" t="s">
        <v>369</v>
      </c>
      <c r="F80" s="56">
        <v>9</v>
      </c>
      <c r="G80" s="56">
        <v>9</v>
      </c>
      <c r="H80" s="61">
        <v>22393.599999999999</v>
      </c>
      <c r="I80" s="61">
        <v>17234.400000000001</v>
      </c>
      <c r="J80" s="61">
        <v>16819.400000000001</v>
      </c>
      <c r="K80" s="56">
        <v>711</v>
      </c>
      <c r="L80" s="57">
        <v>8581509.8599999994</v>
      </c>
      <c r="M80" s="94">
        <v>2019</v>
      </c>
    </row>
    <row r="81" spans="1:13" ht="15.75" customHeight="1">
      <c r="A81" s="14">
        <v>67</v>
      </c>
      <c r="B81" s="62" t="s">
        <v>161</v>
      </c>
      <c r="C81" s="56">
        <v>1982</v>
      </c>
      <c r="D81" s="54"/>
      <c r="E81" s="55" t="s">
        <v>369</v>
      </c>
      <c r="F81" s="56">
        <v>9</v>
      </c>
      <c r="G81" s="56">
        <v>2</v>
      </c>
      <c r="H81" s="61">
        <v>3976.1</v>
      </c>
      <c r="I81" s="61">
        <v>3887.3</v>
      </c>
      <c r="J81" s="61">
        <v>3887.3</v>
      </c>
      <c r="K81" s="56">
        <v>172</v>
      </c>
      <c r="L81" s="57">
        <v>2845700.85</v>
      </c>
      <c r="M81" s="94">
        <v>2020</v>
      </c>
    </row>
    <row r="82" spans="1:13" ht="15.75" customHeight="1">
      <c r="A82" s="14">
        <v>68</v>
      </c>
      <c r="B82" s="62" t="s">
        <v>162</v>
      </c>
      <c r="C82" s="56">
        <v>1982</v>
      </c>
      <c r="D82" s="54"/>
      <c r="E82" s="55" t="s">
        <v>369</v>
      </c>
      <c r="F82" s="56">
        <v>9</v>
      </c>
      <c r="G82" s="56">
        <v>2</v>
      </c>
      <c r="H82" s="61">
        <v>3971.5</v>
      </c>
      <c r="I82" s="61">
        <v>3880.7</v>
      </c>
      <c r="J82" s="61">
        <v>3880.7</v>
      </c>
      <c r="K82" s="56">
        <v>176</v>
      </c>
      <c r="L82" s="57">
        <v>2395388.42</v>
      </c>
      <c r="M82" s="94">
        <v>2020</v>
      </c>
    </row>
    <row r="83" spans="1:13" ht="15.75" customHeight="1">
      <c r="A83" s="14">
        <v>69</v>
      </c>
      <c r="B83" s="62" t="s">
        <v>163</v>
      </c>
      <c r="C83" s="56">
        <v>1983</v>
      </c>
      <c r="D83" s="54"/>
      <c r="E83" s="55" t="s">
        <v>369</v>
      </c>
      <c r="F83" s="56">
        <v>9</v>
      </c>
      <c r="G83" s="56">
        <v>2</v>
      </c>
      <c r="H83" s="61">
        <v>4972.7</v>
      </c>
      <c r="I83" s="61">
        <v>3984.3</v>
      </c>
      <c r="J83" s="61">
        <v>3984.3</v>
      </c>
      <c r="K83" s="56">
        <v>180</v>
      </c>
      <c r="L83" s="57">
        <v>2845700.85</v>
      </c>
      <c r="M83" s="94">
        <v>2019</v>
      </c>
    </row>
    <row r="84" spans="1:13" ht="15.75" customHeight="1">
      <c r="A84" s="14">
        <v>70</v>
      </c>
      <c r="B84" s="62" t="s">
        <v>164</v>
      </c>
      <c r="C84" s="56">
        <v>1983</v>
      </c>
      <c r="D84" s="54"/>
      <c r="E84" s="55" t="s">
        <v>369</v>
      </c>
      <c r="F84" s="56">
        <v>9</v>
      </c>
      <c r="G84" s="56">
        <v>2</v>
      </c>
      <c r="H84" s="61">
        <v>4769.1000000000004</v>
      </c>
      <c r="I84" s="61">
        <v>3901.3</v>
      </c>
      <c r="J84" s="61">
        <v>3901.3</v>
      </c>
      <c r="K84" s="56">
        <v>160</v>
      </c>
      <c r="L84" s="57">
        <v>2845700.85</v>
      </c>
      <c r="M84" s="94">
        <v>2019</v>
      </c>
    </row>
    <row r="85" spans="1:13" ht="15.75" customHeight="1">
      <c r="A85" s="14">
        <v>71</v>
      </c>
      <c r="B85" s="62" t="s">
        <v>165</v>
      </c>
      <c r="C85" s="22">
        <v>1984</v>
      </c>
      <c r="D85" s="14"/>
      <c r="E85" s="55" t="s">
        <v>369</v>
      </c>
      <c r="F85" s="59">
        <v>9</v>
      </c>
      <c r="G85" s="59">
        <v>3</v>
      </c>
      <c r="H85" s="10">
        <v>4803</v>
      </c>
      <c r="I85" s="10">
        <v>4706.62</v>
      </c>
      <c r="J85" s="10">
        <v>4706.62</v>
      </c>
      <c r="K85" s="59">
        <v>207</v>
      </c>
      <c r="L85" s="57">
        <v>7245469.5899999999</v>
      </c>
      <c r="M85" s="94">
        <v>2021</v>
      </c>
    </row>
    <row r="86" spans="1:13" ht="15.75" customHeight="1">
      <c r="A86" s="14">
        <v>72</v>
      </c>
      <c r="B86" s="62" t="s">
        <v>166</v>
      </c>
      <c r="C86" s="22">
        <v>1980</v>
      </c>
      <c r="D86" s="14"/>
      <c r="E86" s="55" t="s">
        <v>369</v>
      </c>
      <c r="F86" s="59">
        <v>9</v>
      </c>
      <c r="G86" s="59">
        <v>2</v>
      </c>
      <c r="H86" s="10">
        <v>4443.8</v>
      </c>
      <c r="I86" s="10">
        <v>3696.8</v>
      </c>
      <c r="J86" s="13">
        <v>3485.2</v>
      </c>
      <c r="K86" s="59">
        <v>152</v>
      </c>
      <c r="L86" s="57">
        <v>4830313.0599999996</v>
      </c>
      <c r="M86" s="94">
        <v>2021</v>
      </c>
    </row>
    <row r="87" spans="1:13" ht="15.75" customHeight="1">
      <c r="A87" s="14">
        <v>73</v>
      </c>
      <c r="B87" s="62" t="s">
        <v>167</v>
      </c>
      <c r="C87" s="22">
        <v>1982</v>
      </c>
      <c r="D87" s="14"/>
      <c r="E87" s="55" t="s">
        <v>369</v>
      </c>
      <c r="F87" s="59">
        <v>9</v>
      </c>
      <c r="G87" s="59">
        <v>8</v>
      </c>
      <c r="H87" s="10">
        <v>15797.4</v>
      </c>
      <c r="I87" s="10">
        <v>15784.8</v>
      </c>
      <c r="J87" s="10">
        <v>15784.8</v>
      </c>
      <c r="K87" s="59">
        <v>666</v>
      </c>
      <c r="L87" s="57">
        <v>19321252.23</v>
      </c>
      <c r="M87" s="94">
        <v>2021</v>
      </c>
    </row>
    <row r="88" spans="1:13" ht="15.75" customHeight="1">
      <c r="A88" s="14">
        <v>74</v>
      </c>
      <c r="B88" s="62" t="s">
        <v>168</v>
      </c>
      <c r="C88" s="22">
        <v>1990</v>
      </c>
      <c r="D88" s="14"/>
      <c r="E88" s="55" t="s">
        <v>369</v>
      </c>
      <c r="F88" s="59">
        <v>10</v>
      </c>
      <c r="G88" s="59">
        <v>3</v>
      </c>
      <c r="H88" s="10">
        <v>7081.6</v>
      </c>
      <c r="I88" s="10">
        <v>6841.9</v>
      </c>
      <c r="J88" s="13">
        <v>6413.8</v>
      </c>
      <c r="K88" s="59">
        <v>334</v>
      </c>
      <c r="L88" s="57">
        <v>7245469.5899999999</v>
      </c>
      <c r="M88" s="94">
        <v>2021</v>
      </c>
    </row>
    <row r="89" spans="1:13" ht="15.75" customHeight="1">
      <c r="A89" s="14">
        <v>75</v>
      </c>
      <c r="B89" s="62" t="s">
        <v>169</v>
      </c>
      <c r="C89" s="22">
        <v>1991</v>
      </c>
      <c r="D89" s="14"/>
      <c r="E89" s="55" t="s">
        <v>369</v>
      </c>
      <c r="F89" s="59">
        <v>10</v>
      </c>
      <c r="G89" s="59">
        <v>2</v>
      </c>
      <c r="H89" s="10">
        <v>4362</v>
      </c>
      <c r="I89" s="10">
        <v>4268.8</v>
      </c>
      <c r="J89" s="13">
        <v>3816.3</v>
      </c>
      <c r="K89" s="59">
        <v>209</v>
      </c>
      <c r="L89" s="57">
        <v>4830313.0599999996</v>
      </c>
      <c r="M89" s="94">
        <v>2021</v>
      </c>
    </row>
    <row r="90" spans="1:13" ht="15.75" customHeight="1">
      <c r="A90" s="14">
        <v>76</v>
      </c>
      <c r="B90" s="62" t="s">
        <v>170</v>
      </c>
      <c r="C90" s="22">
        <v>1992</v>
      </c>
      <c r="D90" s="14"/>
      <c r="E90" s="55" t="s">
        <v>369</v>
      </c>
      <c r="F90" s="59">
        <v>10</v>
      </c>
      <c r="G90" s="59">
        <v>4</v>
      </c>
      <c r="H90" s="10">
        <v>9652.1</v>
      </c>
      <c r="I90" s="10">
        <v>7781.1</v>
      </c>
      <c r="J90" s="13">
        <v>7781.1</v>
      </c>
      <c r="K90" s="59">
        <v>300</v>
      </c>
      <c r="L90" s="57">
        <v>9660626.1099999994</v>
      </c>
      <c r="M90" s="94">
        <v>2021</v>
      </c>
    </row>
    <row r="91" spans="1:13" ht="15.75" customHeight="1">
      <c r="A91" s="14">
        <v>77</v>
      </c>
      <c r="B91" s="62" t="s">
        <v>171</v>
      </c>
      <c r="C91" s="56">
        <v>1982</v>
      </c>
      <c r="D91" s="54"/>
      <c r="E91" s="55" t="s">
        <v>369</v>
      </c>
      <c r="F91" s="56">
        <v>9</v>
      </c>
      <c r="G91" s="56">
        <v>3</v>
      </c>
      <c r="H91" s="61">
        <v>5537.8</v>
      </c>
      <c r="I91" s="61">
        <v>5452.3</v>
      </c>
      <c r="J91" s="61">
        <v>5452.3</v>
      </c>
      <c r="K91" s="56">
        <v>221</v>
      </c>
      <c r="L91" s="57">
        <v>4216568.79</v>
      </c>
      <c r="M91" s="94">
        <v>2020</v>
      </c>
    </row>
    <row r="92" spans="1:13" ht="15.75" customHeight="1">
      <c r="A92" s="14">
        <v>78</v>
      </c>
      <c r="B92" s="62" t="s">
        <v>172</v>
      </c>
      <c r="C92" s="56">
        <v>1982</v>
      </c>
      <c r="D92" s="54"/>
      <c r="E92" s="55" t="s">
        <v>369</v>
      </c>
      <c r="F92" s="56">
        <v>9</v>
      </c>
      <c r="G92" s="56">
        <v>3</v>
      </c>
      <c r="H92" s="61">
        <v>5973.4</v>
      </c>
      <c r="I92" s="61">
        <v>4776.5</v>
      </c>
      <c r="J92" s="61">
        <v>4776.5</v>
      </c>
      <c r="K92" s="56">
        <v>191</v>
      </c>
      <c r="L92" s="57">
        <v>2811045.86</v>
      </c>
      <c r="M92" s="94">
        <v>2020</v>
      </c>
    </row>
    <row r="93" spans="1:13" ht="15.75" customHeight="1">
      <c r="A93" s="14">
        <v>79</v>
      </c>
      <c r="B93" s="62" t="s">
        <v>173</v>
      </c>
      <c r="C93" s="56">
        <v>1975</v>
      </c>
      <c r="D93" s="54"/>
      <c r="E93" s="55" t="s">
        <v>369</v>
      </c>
      <c r="F93" s="56">
        <v>9</v>
      </c>
      <c r="G93" s="56">
        <v>8</v>
      </c>
      <c r="H93" s="61">
        <v>15477.1</v>
      </c>
      <c r="I93" s="61">
        <v>15313.63</v>
      </c>
      <c r="J93" s="61">
        <v>14031.9</v>
      </c>
      <c r="K93" s="56">
        <v>793</v>
      </c>
      <c r="L93" s="57">
        <v>4770957.5200000005</v>
      </c>
      <c r="M93" s="94">
        <v>2020</v>
      </c>
    </row>
    <row r="94" spans="1:13" ht="15.75" customHeight="1">
      <c r="A94" s="14">
        <v>80</v>
      </c>
      <c r="B94" s="62" t="s">
        <v>174</v>
      </c>
      <c r="C94" s="56">
        <v>1976</v>
      </c>
      <c r="D94" s="54"/>
      <c r="E94" s="55" t="s">
        <v>369</v>
      </c>
      <c r="F94" s="56">
        <v>9</v>
      </c>
      <c r="G94" s="56">
        <v>8</v>
      </c>
      <c r="H94" s="61">
        <v>15364.4</v>
      </c>
      <c r="I94" s="61">
        <v>15292.5</v>
      </c>
      <c r="J94" s="61">
        <v>13743.9</v>
      </c>
      <c r="K94" s="56">
        <v>711</v>
      </c>
      <c r="L94" s="57">
        <v>16903185.039999999</v>
      </c>
      <c r="M94" s="94">
        <v>2020</v>
      </c>
    </row>
    <row r="95" spans="1:13" ht="15.75" customHeight="1">
      <c r="A95" s="14">
        <v>81</v>
      </c>
      <c r="B95" s="62" t="s">
        <v>175</v>
      </c>
      <c r="C95" s="56">
        <v>1976</v>
      </c>
      <c r="D95" s="54"/>
      <c r="E95" s="55" t="s">
        <v>369</v>
      </c>
      <c r="F95" s="56">
        <v>9</v>
      </c>
      <c r="G95" s="56">
        <v>8</v>
      </c>
      <c r="H95" s="61">
        <v>15571.7</v>
      </c>
      <c r="I95" s="61">
        <v>15555.5</v>
      </c>
      <c r="J95" s="61">
        <v>13898.8</v>
      </c>
      <c r="K95" s="56">
        <v>693</v>
      </c>
      <c r="L95" s="57">
        <v>9506205.3599999994</v>
      </c>
      <c r="M95" s="94">
        <v>2020</v>
      </c>
    </row>
    <row r="96" spans="1:13" ht="15.75" customHeight="1">
      <c r="A96" s="14">
        <v>82</v>
      </c>
      <c r="B96" s="62" t="s">
        <v>176</v>
      </c>
      <c r="C96" s="22">
        <v>1991</v>
      </c>
      <c r="D96" s="14"/>
      <c r="E96" s="55" t="s">
        <v>369</v>
      </c>
      <c r="F96" s="59">
        <v>10</v>
      </c>
      <c r="G96" s="59">
        <v>2</v>
      </c>
      <c r="H96" s="10">
        <v>4358.55</v>
      </c>
      <c r="I96" s="10">
        <v>3045.25</v>
      </c>
      <c r="J96" s="13">
        <v>2623</v>
      </c>
      <c r="K96" s="59">
        <v>174</v>
      </c>
      <c r="L96" s="57">
        <v>4830313.0599999996</v>
      </c>
      <c r="M96" s="94">
        <v>2021</v>
      </c>
    </row>
    <row r="97" spans="1:13" ht="15.75" customHeight="1">
      <c r="A97" s="14">
        <v>83</v>
      </c>
      <c r="B97" s="62" t="s">
        <v>177</v>
      </c>
      <c r="C97" s="22">
        <v>1979</v>
      </c>
      <c r="D97" s="14"/>
      <c r="E97" s="55" t="s">
        <v>369</v>
      </c>
      <c r="F97" s="59">
        <v>9</v>
      </c>
      <c r="G97" s="59">
        <v>5</v>
      </c>
      <c r="H97" s="10">
        <v>10400.4</v>
      </c>
      <c r="I97" s="10">
        <v>9934.4500000000007</v>
      </c>
      <c r="J97" s="13">
        <v>9619.4</v>
      </c>
      <c r="K97" s="59">
        <v>338</v>
      </c>
      <c r="L97" s="57">
        <v>12075782.640000001</v>
      </c>
      <c r="M97" s="94">
        <v>2021</v>
      </c>
    </row>
    <row r="98" spans="1:13" ht="15.75" customHeight="1">
      <c r="A98" s="14">
        <v>84</v>
      </c>
      <c r="B98" s="62" t="s">
        <v>178</v>
      </c>
      <c r="C98" s="22">
        <v>1983</v>
      </c>
      <c r="D98" s="14"/>
      <c r="E98" s="55" t="s">
        <v>369</v>
      </c>
      <c r="F98" s="59">
        <v>9</v>
      </c>
      <c r="G98" s="59">
        <v>2</v>
      </c>
      <c r="H98" s="10">
        <v>5108.3</v>
      </c>
      <c r="I98" s="10">
        <v>3814.5</v>
      </c>
      <c r="J98" s="13">
        <v>3814.5</v>
      </c>
      <c r="K98" s="59">
        <v>179</v>
      </c>
      <c r="L98" s="57">
        <v>4830313.0599999996</v>
      </c>
      <c r="M98" s="94">
        <v>2021</v>
      </c>
    </row>
    <row r="99" spans="1:13" ht="15.75" customHeight="1">
      <c r="A99" s="14">
        <v>85</v>
      </c>
      <c r="B99" s="62" t="s">
        <v>179</v>
      </c>
      <c r="C99" s="22">
        <v>1983</v>
      </c>
      <c r="D99" s="14"/>
      <c r="E99" s="55" t="s">
        <v>369</v>
      </c>
      <c r="F99" s="59">
        <v>9</v>
      </c>
      <c r="G99" s="59">
        <v>4</v>
      </c>
      <c r="H99" s="10">
        <v>9857.2000000000007</v>
      </c>
      <c r="I99" s="10">
        <v>7915.1</v>
      </c>
      <c r="J99" s="13">
        <v>7087.1</v>
      </c>
      <c r="K99" s="59">
        <v>389</v>
      </c>
      <c r="L99" s="57">
        <v>9660626.1099999994</v>
      </c>
      <c r="M99" s="94">
        <v>2021</v>
      </c>
    </row>
    <row r="100" spans="1:13" ht="15.75" customHeight="1">
      <c r="A100" s="14">
        <v>86</v>
      </c>
      <c r="B100" s="62" t="s">
        <v>180</v>
      </c>
      <c r="C100" s="22">
        <v>1984</v>
      </c>
      <c r="D100" s="14"/>
      <c r="E100" s="55" t="s">
        <v>369</v>
      </c>
      <c r="F100" s="59">
        <v>9</v>
      </c>
      <c r="G100" s="59">
        <v>4</v>
      </c>
      <c r="H100" s="10">
        <v>10140.82</v>
      </c>
      <c r="I100" s="10">
        <v>7962.02</v>
      </c>
      <c r="J100" s="13">
        <v>7497</v>
      </c>
      <c r="K100" s="59">
        <v>377</v>
      </c>
      <c r="L100" s="57">
        <v>9660626.1099999994</v>
      </c>
      <c r="M100" s="94">
        <v>2021</v>
      </c>
    </row>
    <row r="101" spans="1:13" ht="15.75" customHeight="1">
      <c r="A101" s="124" t="s">
        <v>381</v>
      </c>
      <c r="B101" s="124"/>
      <c r="C101" s="22"/>
      <c r="D101" s="14"/>
      <c r="E101" s="10"/>
      <c r="F101" s="59"/>
      <c r="G101" s="59"/>
      <c r="H101" s="10">
        <f>SUM(H27:H100)</f>
        <v>732094.88</v>
      </c>
      <c r="I101" s="10">
        <f t="shared" ref="I101:K101" si="0">SUM(I27:I100)</f>
        <v>630072.15</v>
      </c>
      <c r="J101" s="10">
        <f t="shared" si="0"/>
        <v>563529.86199999996</v>
      </c>
      <c r="K101" s="59">
        <f t="shared" si="0"/>
        <v>28147</v>
      </c>
      <c r="L101" s="10">
        <f>SUM(L15:L100)</f>
        <v>655958554.2099998</v>
      </c>
      <c r="M101" s="110"/>
    </row>
    <row r="102" spans="1:13" s="5" customFormat="1" ht="24.75">
      <c r="A102" s="160" t="s">
        <v>378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02"/>
    </row>
  </sheetData>
  <autoFilter ref="A14:H102"/>
  <mergeCells count="21">
    <mergeCell ref="A102:L102"/>
    <mergeCell ref="A8:L8"/>
    <mergeCell ref="M9:M12"/>
    <mergeCell ref="A101:B101"/>
    <mergeCell ref="F9:F13"/>
    <mergeCell ref="B9:B13"/>
    <mergeCell ref="A9:A13"/>
    <mergeCell ref="G9:G13"/>
    <mergeCell ref="C11:C13"/>
    <mergeCell ref="D11:D13"/>
    <mergeCell ref="C9:D10"/>
    <mergeCell ref="E9:E13"/>
    <mergeCell ref="J7:M7"/>
    <mergeCell ref="I3:L3"/>
    <mergeCell ref="H9:H12"/>
    <mergeCell ref="I9:J10"/>
    <mergeCell ref="K9:K12"/>
    <mergeCell ref="L9:L12"/>
    <mergeCell ref="I11:I12"/>
    <mergeCell ref="J11:J12"/>
    <mergeCell ref="J6:M6"/>
  </mergeCells>
  <pageMargins left="0.78740157480314965" right="0.78740157480314965" top="1.1811023622047245" bottom="0.39370078740157483" header="0" footer="0"/>
  <pageSetup paperSize="9" scale="59" fitToHeight="0" pageOrder="overThenDown" orientation="landscape" useFirstPageNumber="1" r:id="rId1"/>
  <headerFooter differentFirst="1">
    <oddHeader xml:space="preserve">&amp;C&amp;P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реестр (9)</vt:lpstr>
      <vt:lpstr>перечень</vt:lpstr>
      <vt:lpstr>Лист2</vt:lpstr>
      <vt:lpstr>перечень!Заголовки_для_печати</vt:lpstr>
      <vt:lpstr>'реестр (9)'!Заголовки_для_печати</vt:lpstr>
      <vt:lpstr>перечень!Область_печати</vt:lpstr>
      <vt:lpstr>'реестр (9)'!Область_печати</vt:lpstr>
      <vt:lpstr>перечень!реестр</vt:lpstr>
      <vt:lpstr>'реестр (9)'!реестр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Кенибаева</dc:creator>
  <cp:lastModifiedBy>Admin</cp:lastModifiedBy>
  <cp:lastPrinted>2019-12-20T08:27:09Z</cp:lastPrinted>
  <dcterms:created xsi:type="dcterms:W3CDTF">2019-11-20T10:53:01Z</dcterms:created>
  <dcterms:modified xsi:type="dcterms:W3CDTF">2019-12-20T08:28:10Z</dcterms:modified>
</cp:coreProperties>
</file>